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0" windowWidth="27795" windowHeight="11625"/>
  </bookViews>
  <sheets>
    <sheet name="Лист" sheetId="1" r:id="rId1"/>
  </sheets>
  <definedNames>
    <definedName name="_GoBack" localSheetId="0">Лист!#REF!</definedName>
    <definedName name="_xlnm._FilterDatabase" localSheetId="0" hidden="1">Лист!$A$11:$EH$142</definedName>
    <definedName name="OLE_LINK1" localSheetId="0">Лист!#REF!</definedName>
  </definedNames>
  <calcPr calcId="145621" fullPrecision="0"/>
</workbook>
</file>

<file path=xl/calcChain.xml><?xml version="1.0" encoding="utf-8"?>
<calcChain xmlns="http://schemas.openxmlformats.org/spreadsheetml/2006/main">
  <c r="J35" i="1" l="1"/>
  <c r="J36" i="1"/>
  <c r="M140" i="1" l="1"/>
  <c r="L140" i="1"/>
  <c r="M141" i="1"/>
  <c r="L141" i="1"/>
  <c r="M15" i="1"/>
  <c r="L15" i="1"/>
  <c r="J15" i="1"/>
  <c r="M14" i="1"/>
  <c r="L14" i="1"/>
  <c r="J14" i="1"/>
  <c r="J13" i="1" l="1"/>
  <c r="L13" i="1"/>
  <c r="M13" i="1"/>
  <c r="J122" i="1" l="1"/>
  <c r="M102" i="1"/>
  <c r="L102" i="1"/>
  <c r="M57" i="1"/>
  <c r="L57" i="1"/>
  <c r="J57" i="1"/>
  <c r="E22" i="1" l="1"/>
  <c r="E23" i="1" s="1"/>
  <c r="E24" i="1" s="1"/>
  <c r="J25" i="1"/>
  <c r="L25" i="1"/>
  <c r="M25" i="1"/>
  <c r="L33" i="1"/>
  <c r="M33" i="1"/>
  <c r="J34" i="1"/>
  <c r="L34" i="1"/>
  <c r="M34" i="1"/>
  <c r="J33" i="1"/>
  <c r="J140" i="1" s="1"/>
  <c r="E45" i="1"/>
  <c r="E46" i="1" s="1"/>
  <c r="E47" i="1" s="1"/>
  <c r="E48" i="1" s="1"/>
  <c r="E49" i="1" s="1"/>
  <c r="E50" i="1" s="1"/>
  <c r="E51" i="1" s="1"/>
  <c r="E52" i="1" s="1"/>
  <c r="J54" i="1"/>
  <c r="L54" i="1"/>
  <c r="M54" i="1"/>
  <c r="J55" i="1"/>
  <c r="L55" i="1"/>
  <c r="M55" i="1"/>
  <c r="E58" i="1"/>
  <c r="E59" i="1" s="1"/>
  <c r="E60" i="1" s="1"/>
  <c r="E64" i="1"/>
  <c r="J66" i="1"/>
  <c r="J64" i="1" s="1"/>
  <c r="L66" i="1"/>
  <c r="L64" i="1" s="1"/>
  <c r="M66" i="1"/>
  <c r="M64" i="1" s="1"/>
  <c r="E68" i="1"/>
  <c r="E69" i="1" s="1"/>
  <c r="E70" i="1" s="1"/>
  <c r="E71" i="1" s="1"/>
  <c r="E72" i="1" s="1"/>
  <c r="E73" i="1"/>
  <c r="J73" i="1"/>
  <c r="L73" i="1"/>
  <c r="M73" i="1"/>
  <c r="E74" i="1"/>
  <c r="E75" i="1" s="1"/>
  <c r="E76" i="1" s="1"/>
  <c r="J78" i="1"/>
  <c r="L78" i="1"/>
  <c r="M78" i="1"/>
  <c r="J79" i="1"/>
  <c r="L79" i="1"/>
  <c r="M79" i="1"/>
  <c r="J99" i="1"/>
  <c r="L99" i="1"/>
  <c r="M99" i="1"/>
  <c r="J100" i="1"/>
  <c r="L100" i="1"/>
  <c r="M100" i="1"/>
  <c r="E103" i="1"/>
  <c r="E114" i="1"/>
  <c r="E116" i="1" s="1"/>
  <c r="E117" i="1" s="1"/>
  <c r="E118" i="1" s="1"/>
  <c r="E115" i="1"/>
  <c r="J120" i="1"/>
  <c r="J119" i="1" s="1"/>
  <c r="L120" i="1"/>
  <c r="L119" i="1" s="1"/>
  <c r="M120" i="1"/>
  <c r="M119" i="1" s="1"/>
  <c r="E123" i="1"/>
  <c r="E124" i="1" s="1"/>
  <c r="E125" i="1" s="1"/>
  <c r="E126" i="1" s="1"/>
  <c r="E127" i="1" s="1"/>
  <c r="E128" i="1" s="1"/>
  <c r="E129" i="1" s="1"/>
  <c r="E132" i="1"/>
  <c r="E133" i="1" s="1"/>
  <c r="E134" i="1" s="1"/>
  <c r="E135" i="1" s="1"/>
  <c r="E136" i="1" s="1"/>
  <c r="E137" i="1" s="1"/>
  <c r="E138" i="1" s="1"/>
  <c r="K140" i="1"/>
  <c r="K141" i="1"/>
  <c r="N141" i="1"/>
  <c r="O141" i="1"/>
  <c r="P141" i="1"/>
  <c r="Q141" i="1"/>
  <c r="J141" i="1" l="1"/>
  <c r="J139" i="1" s="1"/>
  <c r="L77" i="1"/>
  <c r="L98" i="1"/>
  <c r="J98" i="1"/>
  <c r="J53" i="1"/>
  <c r="M98" i="1"/>
  <c r="J77" i="1"/>
  <c r="M53" i="1"/>
  <c r="M32" i="1"/>
  <c r="K139" i="1"/>
  <c r="L53" i="1"/>
  <c r="L32" i="1"/>
  <c r="M77" i="1"/>
  <c r="J32" i="1"/>
  <c r="L139" i="1" l="1"/>
  <c r="M139" i="1"/>
</calcChain>
</file>

<file path=xl/sharedStrings.xml><?xml version="1.0" encoding="utf-8"?>
<sst xmlns="http://schemas.openxmlformats.org/spreadsheetml/2006/main" count="655" uniqueCount="236">
  <si>
    <t>за счет внебюджетных средств</t>
  </si>
  <si>
    <t>за счет средств федерального бюджета</t>
  </si>
  <si>
    <t>за счет средств республиканского бюджета Республики Коми</t>
  </si>
  <si>
    <t>ВСЕГО, в т.ч.:</t>
  </si>
  <si>
    <t>13.2.</t>
  </si>
  <si>
    <t>13.1.</t>
  </si>
  <si>
    <t>13.</t>
  </si>
  <si>
    <t>12.1.</t>
  </si>
  <si>
    <t>12.</t>
  </si>
  <si>
    <t>11.2.</t>
  </si>
  <si>
    <t>11.1.</t>
  </si>
  <si>
    <t>Основное мероприятие  2.02.01. Организация проведения аукционов купли-продажи лесных насаждений и работ по отпуску гражданам древесины</t>
  </si>
  <si>
    <t>11.</t>
  </si>
  <si>
    <t>10.1.</t>
  </si>
  <si>
    <t>9.2.</t>
  </si>
  <si>
    <t>9.1.</t>
  </si>
  <si>
    <t>Подпрограмма 2 Развитие перспективных технологий в лесном хозяйстве</t>
  </si>
  <si>
    <t>8.1.</t>
  </si>
  <si>
    <t>Отдел организации лесовосстановления и пользования лесными землями</t>
  </si>
  <si>
    <t>7.2.</t>
  </si>
  <si>
    <t>7.1.</t>
  </si>
  <si>
    <t>Основное мероприятие  1.04.01. Воспроизводство лесов и лесоразведение на неарендованной территории</t>
  </si>
  <si>
    <t>6.3.</t>
  </si>
  <si>
    <t>6.2.</t>
  </si>
  <si>
    <t>6.1.</t>
  </si>
  <si>
    <t>Основное мероприятие  1.03.02. Охрана и защита лесов на неарендованной территории</t>
  </si>
  <si>
    <t>6.</t>
  </si>
  <si>
    <t>5.2.</t>
  </si>
  <si>
    <t>5.1.</t>
  </si>
  <si>
    <t>Основное мероприятие  1.03.01. Оказание государственных услуг (выполнение работ) по охране лесов от пожаров</t>
  </si>
  <si>
    <t>5.</t>
  </si>
  <si>
    <t>4.2.</t>
  </si>
  <si>
    <t>4.1.</t>
  </si>
  <si>
    <t>Основное мероприятие 1.02.01. Оказание государственных услуг (выполнение работ) в области лесных отношений</t>
  </si>
  <si>
    <t>4.</t>
  </si>
  <si>
    <t>3.2.</t>
  </si>
  <si>
    <t>3.1.</t>
  </si>
  <si>
    <t>3.</t>
  </si>
  <si>
    <t>2.2.</t>
  </si>
  <si>
    <t>2.1.</t>
  </si>
  <si>
    <t>2.</t>
  </si>
  <si>
    <t>1.1.</t>
  </si>
  <si>
    <t>Основное мероприятие  1.01.01. Внесение изменений в Лесной план Республики Коми и лесохозяйственные регламенты лесничеств</t>
  </si>
  <si>
    <t>1.</t>
  </si>
  <si>
    <t>Подпрограмма 1 Устойчивое управление лесами</t>
  </si>
  <si>
    <t>в том числе за счет остатка прошлых лет</t>
  </si>
  <si>
    <t>Источники финансирования</t>
  </si>
  <si>
    <t>График реализации</t>
  </si>
  <si>
    <t>Объем ресурсного обеспечения, тыс.руб.</t>
  </si>
  <si>
    <t>Ответственное структурное подразделение ОИВ</t>
  </si>
  <si>
    <t>Ответственный руководитель, заместитель руководителя ОИВ (ФИО, должность)</t>
  </si>
  <si>
    <t>Статус</t>
  </si>
  <si>
    <t>№</t>
  </si>
  <si>
    <t>«Развитие лесного хозяйства»</t>
  </si>
  <si>
    <t>Комплексный план действий по реализации государственной программы Республики Коми</t>
  </si>
  <si>
    <t>v</t>
  </si>
  <si>
    <t>10.2.</t>
  </si>
  <si>
    <t>12.2.</t>
  </si>
  <si>
    <t>8.2.</t>
  </si>
  <si>
    <t>Мероприятие  Приобретение основных средств, оборудования, инвентаря, запасных частей, ремонт зданий и сооружений</t>
  </si>
  <si>
    <t>Основное мероприятие  1.03.03. Приобретение специализированной лесопожарной техники и оборудования</t>
  </si>
  <si>
    <t>Основное мероприятие  2.01.01. Организация проведения лесоустройства, разработка модельных решений для перехода на устойчивое лесоуправление</t>
  </si>
  <si>
    <t xml:space="preserve">Приложение </t>
  </si>
  <si>
    <t>Отдел государственного лесного реестра и организации использования лесов</t>
  </si>
  <si>
    <t>Отдел государственного лесного реестра и организации использования лесов; Отдел организации лесовосстановления и пользования лесными землями</t>
  </si>
  <si>
    <t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t>
  </si>
  <si>
    <t>2018 г.</t>
  </si>
  <si>
    <t>2018 г., квартал</t>
  </si>
  <si>
    <t>Повысили квалификацию и прошли переподготовку руководящие работники, специалисты лесного хозяйства (ежегодно не менее 15 человек)</t>
  </si>
  <si>
    <t>9.</t>
  </si>
  <si>
    <t>Основное мероприятие  1.02.02. Осуществление федерального государственного надзора</t>
  </si>
  <si>
    <t>Ежегодное воспроизводство лесов составило не менее 60% от выбытия лесов от рубок, лесных пожаров, вредных организмов и других неблагоприятных факторов</t>
  </si>
  <si>
    <t>Отдел государственной службы и кадров</t>
  </si>
  <si>
    <t>Ежегодно опубликованы в районных и городских газетах не менее 4 статей</t>
  </si>
  <si>
    <t>Ежегодно привлечены к ответственности лица, допустившие нарушение лесного законодательства, по выявленным фактам (100 %)</t>
  </si>
  <si>
    <t>Ежегодно выполнены объемы по устройству минерализованных полос и уходу за ними не менее 100 % от запланированного</t>
  </si>
  <si>
    <t xml:space="preserve">Обнаружены и потушены лесные пожары в течение первых суток после обнаружения в размере 30 % в общем числе лесных пожаров (ежегодно) </t>
  </si>
  <si>
    <t>Наименование основного мероприятия, ведомственной целевой программы, мероприятия, контрольного события программы</t>
  </si>
  <si>
    <t xml:space="preserve">Срок начала реализации (число.месяц.год) </t>
  </si>
  <si>
    <t xml:space="preserve">Срок окончания реализации (дата контрольного события) (число. месяц. год) </t>
  </si>
  <si>
    <t>2019 г.</t>
  </si>
  <si>
    <t>Ежегодная обеспеченность лесопожарного центра средствами предупреждения и тушения лесных пожаров (приобретены запасные части, основные средства в количестве не менее 1000 шт.)</t>
  </si>
  <si>
    <t>Мероприятие  Внедрение и использование системы обнаружения лесных пожаров на основе видеонаблюдения, в том числе приобретение видеокамер, их установка, монтаж и наладка, приобретение программного обеспечения</t>
  </si>
  <si>
    <t>Выданы выписки из государственного реестра по  100 % принятых заявлений в соответствии с установленными требованиями и сроками (ежегодно)</t>
  </si>
  <si>
    <r>
      <t>Выполнены ежегодные объемы плановых мероприятий по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охране и защите лесов на неарендованной территории, в объеме не менее 100%</t>
    </r>
  </si>
  <si>
    <t>Не менее одного лесопожарного формирования обеспечено пожарной техникой и оборудованием  при наличие денежных средств, ежегодно</t>
  </si>
  <si>
    <t>Выполнены работы в полном объеме от запланированных (100 %, ежегодно)</t>
  </si>
  <si>
    <t>Удовлетворены потребности населения Республики Коми в древесине для собственных нужд в объеме 100%, ежегодно</t>
  </si>
  <si>
    <t>Наличие не менее одного перечня подготовленных к передаче в аренду лесных участков, ежегодно</t>
  </si>
  <si>
    <t>Функционирует одна Единая диспетчерская служба лесного хозяйства на базе Коми регионального лесопожарного центра, ежегодно</t>
  </si>
  <si>
    <t>Площадь лесов, переданных в аренду не менее 50 тыс.га, ежегодно</t>
  </si>
  <si>
    <t>Основное мероприятие  1.04.03.   Применение современных технологий лесовосстановления</t>
  </si>
  <si>
    <t>5.3.</t>
  </si>
  <si>
    <t>5.4.</t>
  </si>
  <si>
    <t>10.</t>
  </si>
  <si>
    <t>Основное мероприятие  2.01.03. Разработка и внедрение информационных систем по учету лесного фонда и использованию лесных участков, создание единой диспетчерской службы лесного хозяйства</t>
  </si>
  <si>
    <t>8.</t>
  </si>
  <si>
    <t>8.3.</t>
  </si>
  <si>
    <t>8.4.</t>
  </si>
  <si>
    <t>Основное мероприятие  1.01.03. Переподготовка и повышение квалификации специалистов лесной службы, профориентационная работа</t>
  </si>
  <si>
    <t>2.3.</t>
  </si>
  <si>
    <t>Осуществлено ведение государственного лесного реестра при помощи современного программного продукта  не менее чем в 30 лесничествах, ежегодно</t>
  </si>
  <si>
    <t>Основное мероприятие  2.02.02. Вовлечение в хозяйственный оборот новых лесных участков, постановка лесных участков на государственный кадастровый учет</t>
  </si>
  <si>
    <t>Исполнены полномочия по осуществлению федерального государственного лесного надзора, согласно Плана (100%, ежегодно)</t>
  </si>
  <si>
    <t>Приобретены специализированная лесопожарная техника и оборудование в размере 100 % ежегодно при наличие денежных средств</t>
  </si>
  <si>
    <t>Отдел экономики лесного хозяйства и администрирования платежей</t>
  </si>
  <si>
    <t xml:space="preserve"> </t>
  </si>
  <si>
    <t xml:space="preserve">на 2018-2020 годы </t>
  </si>
  <si>
    <t>2020 г.</t>
  </si>
  <si>
    <t>Контрольное событие 7. Обучено специалистов лесной службы не менее 5 чел. в 1 полугодии 2018 г.</t>
  </si>
  <si>
    <t>Контрольное событие 8. Обучено специалистов лесной службы не менее 5 чел. в 1 полугодии 2019 г.</t>
  </si>
  <si>
    <t>Контрольное событие 9. Обучено специалистов лесной службы не менее 5 чел. в 1 полугодии 2020 г.</t>
  </si>
  <si>
    <t>Ежегодно проведено не менее 300 лекции в школах по противопожарной тематике, распространены листовки не менее 1000 шт., установлены не менее 500 аншлагов</t>
  </si>
  <si>
    <t xml:space="preserve">Не менее 70% площади лесных культур, ежегодно, созданы с использованием посадочного материала с закрытой корневой системой </t>
  </si>
  <si>
    <t>Количество материалов таксации лесов, введенных в действие: 2018 г. - 2 лесничества, 2019 г.- 2 лесничества, 2020 г. - 2 лесничества</t>
  </si>
  <si>
    <t>Проведено лесоустройство   2018 г. - на территории Пруптского лесничества - на 319082 га (второй этап),  на территории Корткеросского лесничества - на 475915 га (первый этап),  2019 г. -  на территории Корткеросского лесничества - на 475915 га (второй этап), на территории Сторожевского лесничества - на 835940 га (первый этап), 2020 г.- на территории Сторожевского лесничества - на 835940 га (второй этап)</t>
  </si>
  <si>
    <t xml:space="preserve">Внесено не менее 3 изменений в лесохозяйственные регламены, ежегодно
</t>
  </si>
  <si>
    <t>Контрольное событие 1.Заключены государственные контракты на выполнение работ по внесению изменений в  лесохозяйственные регламенты лесничеств Республики Коми на 2018 год</t>
  </si>
  <si>
    <t>Контрольное событие 2.Заключены государственные контракты на выполнение работ по внесению изменений в  лесохозяйственные регламенты лесничеств Республики Коми на 2019 год</t>
  </si>
  <si>
    <t>Контрольное событие 3.Заключены государственные контракты на выполнение работ по внесению изменений в  лесохозяйственные регламенты лесничеств Республики Коми на 2020 год</t>
  </si>
  <si>
    <t>Наличие актуализированных лесохозяйственных регламентов лесничеств не менее 3,  ежегодно</t>
  </si>
  <si>
    <t>Охвачено единым программным обеспечением  по учету лесного фонда: в 2018 г.– 30 лесничеств; в 2019 г. – 30 лесничества; в 2020 г. - 32 лесничества</t>
  </si>
  <si>
    <t>Проведены аукционы по купле-продаже лесных насаждений и работ по отпуску гражданам древесины согласно планов- графиков на год (ежегодно не менее 80 аукционов)</t>
  </si>
  <si>
    <t>Получили право на заключение договоров не менее 2 участков, ежегодно</t>
  </si>
  <si>
    <t>Ежегодное использование не менее одного программного обеспечения и 27 видеокамер</t>
  </si>
  <si>
    <t>Объем проданной древесины для обеспечения потребности субъектов малого и среднего предпринимательства составил не менее 1200 тыс. куб. м, ежегодно</t>
  </si>
  <si>
    <t xml:space="preserve">Ожидаемый непосредственный результат реализации основного мероприятия, ведомственной целевой программы, мероприятия </t>
  </si>
  <si>
    <t>Мероприятие 1.01.01.1 Актуализация лесохозяйственных регламентов лесничеств</t>
  </si>
  <si>
    <t>1.2.</t>
  </si>
  <si>
    <t>Мероприятие 1.01.01.2 Актуализация Лесного плана Республики Коми</t>
  </si>
  <si>
    <t>Наличие актуализированного Лесного плана,  ежегодно</t>
  </si>
  <si>
    <t xml:space="preserve">Мероприятие 1.01.03.1 Организация обучения специалистов лесной службы </t>
  </si>
  <si>
    <t>Мероприятие1.01.03.2 Обучение специалистов лесной службы в образовательных учреждениях</t>
  </si>
  <si>
    <t>Проведены совещания,  изучены региональные нормативы лесохозяйственных мероприятий не менее 2-х, ежегодно</t>
  </si>
  <si>
    <t xml:space="preserve"> Проведены семинары, курсы повышения квалификации и уровня профессиональной подготовки специалистов государственных учреждений не менее 3-х, ежегодно</t>
  </si>
  <si>
    <t xml:space="preserve">Мероприятие 1.01.03.3 Публикации в районных и городских газетах, на интернет-сайтах информации о деятельности Минприроды Республики Коми, лесничеств, ГАУ РК "Коми региональный лесопожарный центр", данные о лесопожарной обстановке </t>
  </si>
  <si>
    <t>Мероприятие 1.02.01.1 Исполнение государственными учреждениями – лесничествами федеральных полномочий в области лесных отношений</t>
  </si>
  <si>
    <t xml:space="preserve">Мероприятие 1.02.01.2 Выдача выписок из государственного реестра в рамках федеральных полномочий </t>
  </si>
  <si>
    <t>Объем, оказанных государственных услуг (выполнение работ) в области лесных отношений, составил 100% от плановых мероприятий (ежегодно)</t>
  </si>
  <si>
    <t>Всеми государственными учреждениями реализованы переданные полномочия в области лесных отношений в полном объеме от плановых мероприятий, 100% (ежегодно)</t>
  </si>
  <si>
    <t>республиканский бюджет</t>
  </si>
  <si>
    <t>Всего</t>
  </si>
  <si>
    <t>федеральный бюджет</t>
  </si>
  <si>
    <t>Наличие актуальной информации о текущем санитарном и лесопатологическом состоянии лесных участков, обоснованы и назначены мероприятия по предупреждению распространения вредных организмов не менее 100% от запланированного объема (ежегодно)</t>
  </si>
  <si>
    <t>Объем, оказанных государственных услуг по охране лесов от пожаров, составил 100 % от государственного задания (ежегодно)</t>
  </si>
  <si>
    <t>Выполнены санитарно-оздоровительные мероприятия (в том числе выборочные и сплошные санитарные рубки) в объеме не менее 100 % от запланированного (ежегодно)</t>
  </si>
  <si>
    <t>Мероприятие 1.02.02.1 Проведение проверок юридических лиц и индивидуальных предпринимателей на предмет выявления нарушений лесного законодательства</t>
  </si>
  <si>
    <t>Мероприятие 1.02.02.2 Проведение мероприятий по контролю</t>
  </si>
  <si>
    <t>Мероприятие  1.03.01.1 Выполнение работ по обнаружению и тушению лесных пожаров</t>
  </si>
  <si>
    <t>Мероприятие 1.03.01.2 Выполнение работ по профилактике лесных пожаров</t>
  </si>
  <si>
    <t>Мероприятие 1.03.02.1 Выполнение плановых объемов работ по противопожарному обустройству лесов</t>
  </si>
  <si>
    <t>Мероприятие 1.03.03.1 Организация приобретения специализированной лесопожарной техники и оборудования</t>
  </si>
  <si>
    <t>Мероприятие 1.03.03.2 Осуществление приобретения специализированной лесопожарной техники и оборудования поставщиком</t>
  </si>
  <si>
    <t>Наличие актуальной информация о состоянии фонда лесовосстановления в объеме 100% от , ежегодно</t>
  </si>
  <si>
    <t>Обеспечено регулярное и обильное плодоношение не менее, чем на двух объектах единого государственного селекционного комплекса, ежегодно</t>
  </si>
  <si>
    <t>Определены посевные качества семян лесных растений, проведено не менее одной партии проб семян, ежегодно</t>
  </si>
  <si>
    <t>Мероприятие 1.04.01.1 Инвентаризация фонда лесовосстановления</t>
  </si>
  <si>
    <t>Мероприятие 1.04.01.2 Обеспечение деятельности объектов единого государственного селекционного комплекса (ЕГСК), в том числе: вырубка нежелательной древеснокустарниковой растительности; вырубка сломанных и поврежденных лесных насаждений; посадка единичных деревьев культур взамен погибших</t>
  </si>
  <si>
    <t>Обеспечено  устойчивое воспроизводство лесов посадочным материалом с закрытой корневой системой,  не менее 70%, ежегодно</t>
  </si>
  <si>
    <t>Мероприятие 1.04.03.1 Создание  лесных культур с использованием посадочного материала с закрытой корневой системой</t>
  </si>
  <si>
    <t>Мероприятие 1.04.03.2 Подготовка почвы под лесные культуры с использованием экскаватора</t>
  </si>
  <si>
    <t>Не менее 5 % площади подготовки почвы под лесные культуры в отчетном году, осуществлено с использованием экскаватора, ежегодно</t>
  </si>
  <si>
    <t>Мероприятие 1.04.01.3 Переформирование страхового фонда семян лесных растений</t>
  </si>
  <si>
    <t>Мероприятие  1.04.01.4 Выполнение плановых объемов работ по лесовосстановлению</t>
  </si>
  <si>
    <t xml:space="preserve">Мероприятие  2.01.01.1 Организация проведения лесоустройства </t>
  </si>
  <si>
    <t xml:space="preserve">Мероприятие  2.01.01.2 Разработка и апробация модельных решений для перехода на усточивое лесоуправление </t>
  </si>
  <si>
    <t xml:space="preserve"> Проведено не менее одного лесохозяйственного мероприятия с использованием новых разработок и применением региональных нормативов, наиболее эффективных в условиях Республики Коми, ежегодно</t>
  </si>
  <si>
    <t>Мероприятие 2.02.01.1  Отвод и таксация лесосек с проведением материально-денежной оценки для выставления на аукцион; размещение информации на официальном сайте Российской Федерации о проведении торгов torgi.gov.ru.</t>
  </si>
  <si>
    <t>Мероприятие  2.02.01.2 Отвод лесосек и маркировка лесных насаждений для продажи гражданам для собственных нужд</t>
  </si>
  <si>
    <t>Мероприятие  2.02.02.1 Подбор лесных участков для передачи в аренду</t>
  </si>
  <si>
    <t xml:space="preserve">Мероприятие  2.02.02.2 Проведение аукционов на право заключения договоров аренды лесных участков </t>
  </si>
  <si>
    <t xml:space="preserve">Мероприятие  1.03.02.2 Проведение лесопатологических обследований </t>
  </si>
  <si>
    <t>Заключено не менее одного государственного контракта по приобретению специализированной лесопожарной техники и оборудования  при наличие денежных средств, ежегодно</t>
  </si>
  <si>
    <t>Мероприятие  2.01.03.1 Внедрение в лесничествах программного обеспечения Topol-L и АИС ГЛР</t>
  </si>
  <si>
    <t>Мероприятие  2.01.03.2 Создание единой диспетчерской службы лесного хозяйства</t>
  </si>
  <si>
    <t>Контрольное событие 10. Согласованы бюджетные проектировки в Рослесхозе на 2019 г.</t>
  </si>
  <si>
    <t>Контрольное событие 11. Согласованы бюджетные проектировки в Рослесхозе на 2020 г.</t>
  </si>
  <si>
    <t>Контрольное событие 12. Согласованы бюджетные проектировки в Рослесхозе на 2021 г.</t>
  </si>
  <si>
    <t xml:space="preserve">Контрольное событие 22. Заключено Соглашение о порядке и условиях предоставления субсидии на финансовое обеспечение выполнения государственного задания, субсидии на  иные цели с ГАУ РК "Коми региональный лесопожарный центр" на 2018 г. </t>
  </si>
  <si>
    <t xml:space="preserve">Контрольное событие 23. Заключено Соглашение о порядке и условиях предоставления субсидии на финансовое обеспечение выполнения государственного задания, субсидии на  иные цели с ГАУ РК "Коми региональный лесопожарный центр" на 2019г. </t>
  </si>
  <si>
    <t xml:space="preserve">Контрольное событие 24. Заключено Соглашение о порядке и условиях предоставления субсидии на финансовое обеспечение выполнения государственного задания, субсидии на  иные цели с ГАУ РК "Коми региональный лесопожарный центр" на 2020 г. </t>
  </si>
  <si>
    <t>Контрольное событие 25. Выполнены объемы работ по прокладке и обновлению минерализованных полос на землях лесного фонда в  2018 г.</t>
  </si>
  <si>
    <t>Контрольное событие 26. Выполнены объемы работ по прокладке и обновлению минерализованных полос на землях лесного фонда в 2019 г.</t>
  </si>
  <si>
    <t>Контрольное событие 27. Выполнены объемы работ по прокладке и обновлению минерализованных полос на землях лесного фонда в 2020 г.</t>
  </si>
  <si>
    <t>Контрольное событие 29. Утверждена структура лесокультурного фонда на 2018 г.</t>
  </si>
  <si>
    <t>Контрольное событие 30. Утверждена структура лесокультурного фонда на 2019 г.</t>
  </si>
  <si>
    <t>Контрольное событие 31. Утверждена структура лесокультурного фонда на 2020 г.</t>
  </si>
  <si>
    <t xml:space="preserve">Контрольное событие 35. Техническая приемка лесных культур за 9 мес. 2018 года осуществлена </t>
  </si>
  <si>
    <t xml:space="preserve">Контрольное событие 36. Техническая приемка лесных культур за 9 мес. 2019 года осуществлена </t>
  </si>
  <si>
    <t xml:space="preserve">Контрольное событие 37. Техническая приемка лесных культур за 9 мес. 2020 года осуществлена </t>
  </si>
  <si>
    <t>Контрольное событие 38.   Проведены камеральные лесоустроительные работы на территории  лесничества 2018 г.</t>
  </si>
  <si>
    <t>Контрольное событие 39.   Проведены камеральные лесоустроительные работы на территории  лесничества 2019 г.</t>
  </si>
  <si>
    <t>Контрольное событие 40.   Проведены камеральные лесоустроительные работы на территории  лесничества 2020 г.</t>
  </si>
  <si>
    <t>Контрольное событие 41. Проведены полевые лесоустроительные работы на территории лесничества-2018 г.</t>
  </si>
  <si>
    <t>Контрольное событие 42.  Проведены полевые лесоустроительные работы на территории  лесничества-2019 г.</t>
  </si>
  <si>
    <t>Контрольное событие 43.  Проведены полевые лесоустроительные работы на территории  лесничества-2020 г.</t>
  </si>
  <si>
    <t>Контрольное событие 44. Заложены лесные, образовательные пробные площади полигона, ознакомительные тропы за 9 мес. 2018 г.</t>
  </si>
  <si>
    <t>Контрольное событие 45. Заложены лесные, образовательные пробные площади полигона, ознакомительные тропы за 9 мес. 2019 г.</t>
  </si>
  <si>
    <t>Контрольное событие 46. Заложены лесные, образовательные пробные площади полигона, ознакомительные тропы за 9 мес. 2020 г.</t>
  </si>
  <si>
    <t>Контрольное событие 47. Представлены в Рослесхоз формы государственного лесного реестра за 2017 г. сформированные при помощи единого программного обеспечения</t>
  </si>
  <si>
    <t>Контрольное событие 48. Представлены в Рослесхоз формы государственного лесного реестра за 2018 г. сформированные при помощи единого программного обеспечения</t>
  </si>
  <si>
    <t>Контрольное событие 49. Представлены в Рослесхоз формы государственного лесного реестра за 2019 г. сформированные при помощи единого программного обеспечения</t>
  </si>
  <si>
    <t>Контрольное событие 50. Проведено не менее 30 аукционов купли-продажи лесных насаждений, в том числе: отвод и таксация лесосек с проведением материально-денежной оценки в 1 полугодии 2018 г.</t>
  </si>
  <si>
    <t>Контрольное событие 51. Проведено не менее 35 аукционов купли-продажи лесных насаждений, в том числе: отвод и таксация лесосек с проведением материально-денежной оценки в 1 полугодии 2019 г.</t>
  </si>
  <si>
    <t>Контрольное событие 52. Проведено не менее 40 аукционов купли-продажи лесных насаждений, в том числе: отвод и таксация лесосек с проведением материально-денежной оценки в 1 полугодии 2020 г.</t>
  </si>
  <si>
    <t>Контрольное событие 53. Размещена информация на официальном сайте Российской Федерации о проведении торгов torgi.gov.ru в первом квартале 2018 г.</t>
  </si>
  <si>
    <t>Контрольное событие 54. Размещена информация на официальном сайте Российской Федерации о проведении торгов torgi.gov.ru в первом квартале 2019 г.</t>
  </si>
  <si>
    <t>Контрольное событие 55. Размещена информация на официальном сайте Российской Федерации о проведении торгов torgi.gov.ru в первом квартале 2020 г.</t>
  </si>
  <si>
    <t>Контрольное событие 59. Проведены аукционы на право заключения договоров аренды лесных участков в 2018 г.</t>
  </si>
  <si>
    <t>Контрольное событие 60. Проведены аукционы на право заключения договоров аренды лесных участков в 2019 г.</t>
  </si>
  <si>
    <t>Контрольное событие 61. Проведены аукционы на право заключения договоров аренды лесных участков в 2020 г.</t>
  </si>
  <si>
    <t>Мероприятие  1.03.02.3 Проведение санитарно-оздоровительных мероприятий, в том числе, проведение вырубки погибших и поврежденных лесных насаждений (выборочные и сплошные санитарные рубки).</t>
  </si>
  <si>
    <t>Контрольное событие 32. Плановые работы по лесовосстановлению за 9 месяцев 2018 г. выполнены не менее 50 % от запланированного.</t>
  </si>
  <si>
    <t>Контрольное событие 33. Плановые работы по лесовосстановлению за 9 месяцев 2019 г. выполнены не менее 50 % от запланированного.</t>
  </si>
  <si>
    <t>Контрольное событие 34. Плановые работы по лесовосстановлению за 9 месяцев 2020 г. выполнены не менее 50 % от запланированного.</t>
  </si>
  <si>
    <t>Контрольное событие 56. Осуществлен подбор лесных участков  для передачи в аренду, не менее одного за 9 мес 2018 г.</t>
  </si>
  <si>
    <t>Контрольное событие 57. Осуществлен подбор лесных участков  для передачи в аренду, не менее одного за 9 мес 2019 г.</t>
  </si>
  <si>
    <t>Контрольное событие 58.  Осуществлен подбор лесных участков  для передачи в аренду, не менее одного за 9 мес 2020 г.</t>
  </si>
  <si>
    <t>Контрольное событие 20. Проведено мероприятий по контролю не менее 70% рейдовых осмотров лесных участков от количества поступившей информации о нарушениях лесного законодательства за первое полугодие 2019 г.</t>
  </si>
  <si>
    <t>Контрольное событие 19. Проведено мероприятий по контролю не менее 70% рейдовых осмотров лесных участков от количества поступившей информации о нарушениях лесного законодательства за первое полугодие 2018 г.</t>
  </si>
  <si>
    <t>Контрольное событие 21. Проведено мероприятий по контролю не менее 70% рейдовых осмотров лесных участков от количества поступившей информации о нарушениях лесного законодательства за первое полугодие 2020 г.</t>
  </si>
  <si>
    <t>Контрольное событие 13.  Предоставлены выписки из государственного реестра (свод документированной информации о лесах, об их использовании, охране, защите, воспроизводстве, о лесничествах и о лесопарках) за  первый квартал 2018 г. не менее 40 заявителям.</t>
  </si>
  <si>
    <t>Контрольное событие 14. Предоставлены выписки из государственного реестра (свод документированной информации о лесах, об их использовании, охране, защите, воспроизводстве, о лесничествах и о лесопарках) за  первый квартал 2019 г. не менее 40 заявителям.</t>
  </si>
  <si>
    <t>Контрольное событие 15. Предоставлены выписки из государственного реестра (свод документированной информации о лесах, об их использовании, охране, защите, воспроизводстве, о лесничествах и о лесопарках)за  первый квартал 2020 г. не менее 40 заявителям.</t>
  </si>
  <si>
    <t xml:space="preserve">Шевелев С.В., заместитель министра природных ресурсов и охраны окружающей среды Республики Коми (далее - Минприроды РК) </t>
  </si>
  <si>
    <t xml:space="preserve">Шевелев С.В., заместитель министра Минприроды РК </t>
  </si>
  <si>
    <t>Проведены проверки юридических лиц и индивидуальных предпринимателей, не менее 80%  от запланированных, ежегодно</t>
  </si>
  <si>
    <t>Контрольное событие 16.  Проведено не менее 1 проверки юридических лиц и индивидуальных предпринимателей за 9 мес. 2018 г.</t>
  </si>
  <si>
    <t>Контрольное событие 17.  Проведено не менее 1 проверки юридических лиц и индивидуальных предпринимателей за 9 мес. 2019 г.</t>
  </si>
  <si>
    <t>Контрольное событие 18. Проведено не менее 1 проверки юридических лиц и индивидуальных предпринимателей за 9 мес. 2019 г.</t>
  </si>
  <si>
    <t>Контрольное событие 4. Приняты работы по внесению изменений в лесохозяйственные регламенты лесничеств Республики Коми (основа осуществления использования, охраны, защиты, воспроизводства лесов, расположенных в границах лесничества, лесопарка) в 2018 году</t>
  </si>
  <si>
    <t>Контрольное событие 5. Приняты работы по внесению изменений в лесохозяйственные регламенты лесничеств Республики Коми (основа осуществления использования, охраны, защиты, воспроизводства лесов, расположенных в границах лесничества, лесопарка) в 2019 году</t>
  </si>
  <si>
    <t>Контрольное событие 6. Приняты работы по внесению изменений в лесохозяйственные регламенты лесничеств Республики Коми (основа осуществления использования, охраны, защиты, воспроизводства лесов, расположенных в границах лесничества, лесопарка) в 2020 году</t>
  </si>
  <si>
    <t>срок окончания реализации исключен в связи с отсутствием денежных средсв</t>
  </si>
  <si>
    <t>Контрольное событие 28. Заключено не менее одного Соглашения между Рослесхозом и Правительством Республики Коми при наличие денежных средств  на 30.04.18 г. (исключено )</t>
  </si>
  <si>
    <t xml:space="preserve">к приказу Минприроды Республики Коми от 29.10.2018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</si>
</sst>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33339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C2D69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7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/>
    <xf numFmtId="0" fontId="7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top" wrapText="1"/>
    </xf>
    <xf numFmtId="0" fontId="7" fillId="6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8" fillId="0" borderId="1" xfId="0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14" fontId="7" fillId="6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164" fontId="0" fillId="0" borderId="0" xfId="0" applyNumberFormat="1"/>
    <xf numFmtId="0" fontId="7" fillId="7" borderId="0" xfId="0" applyFont="1" applyFill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/>
    <xf numFmtId="0" fontId="8" fillId="6" borderId="1" xfId="0" applyFont="1" applyFill="1" applyBorder="1" applyAlignment="1">
      <alignment horizontal="center" vertical="center" wrapText="1"/>
    </xf>
    <xf numFmtId="14" fontId="7" fillId="6" borderId="7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/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0" fillId="0" borderId="1" xfId="0" applyBorder="1"/>
    <xf numFmtId="0" fontId="7" fillId="7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164" fontId="7" fillId="7" borderId="5" xfId="0" applyNumberFormat="1" applyFont="1" applyFill="1" applyBorder="1" applyAlignment="1">
      <alignment horizontal="center" vertical="center" wrapText="1"/>
    </xf>
    <xf numFmtId="14" fontId="7" fillId="8" borderId="5" xfId="0" applyNumberFormat="1" applyFont="1" applyFill="1" applyBorder="1" applyAlignment="1">
      <alignment horizontal="center" vertical="center" wrapText="1"/>
    </xf>
    <xf numFmtId="164" fontId="7" fillId="6" borderId="5" xfId="0" applyNumberFormat="1" applyFont="1" applyFill="1" applyBorder="1" applyAlignment="1">
      <alignment horizontal="center" vertical="center" wrapText="1"/>
    </xf>
    <xf numFmtId="0" fontId="9" fillId="6" borderId="5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vertical="center" wrapText="1"/>
    </xf>
    <xf numFmtId="0" fontId="0" fillId="0" borderId="0" xfId="0" applyBorder="1"/>
    <xf numFmtId="0" fontId="7" fillId="6" borderId="5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7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 readingOrder="1"/>
    </xf>
    <xf numFmtId="0" fontId="0" fillId="0" borderId="0" xfId="0" applyAlignment="1"/>
    <xf numFmtId="0" fontId="13" fillId="7" borderId="1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14" fontId="7" fillId="6" borderId="7" xfId="0" applyNumberFormat="1" applyFont="1" applyFill="1" applyBorder="1" applyAlignment="1">
      <alignment horizontal="center" vertical="center" wrapText="1"/>
    </xf>
    <xf numFmtId="164" fontId="7" fillId="8" borderId="5" xfId="0" applyNumberFormat="1" applyFont="1" applyFill="1" applyBorder="1" applyAlignment="1">
      <alignment horizontal="center" vertical="center" wrapText="1"/>
    </xf>
    <xf numFmtId="164" fontId="7" fillId="8" borderId="4" xfId="0" applyNumberFormat="1" applyFont="1" applyFill="1" applyBorder="1" applyAlignment="1">
      <alignment horizontal="center" vertical="center" wrapText="1"/>
    </xf>
    <xf numFmtId="164" fontId="7" fillId="8" borderId="7" xfId="0" applyNumberFormat="1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7" fillId="8" borderId="5" xfId="0" applyNumberFormat="1" applyFont="1" applyFill="1" applyBorder="1" applyAlignment="1">
      <alignment horizontal="center" vertical="center" wrapText="1"/>
    </xf>
    <xf numFmtId="14" fontId="7" fillId="8" borderId="4" xfId="0" applyNumberFormat="1" applyFont="1" applyFill="1" applyBorder="1" applyAlignment="1">
      <alignment horizontal="center" vertical="center" wrapText="1"/>
    </xf>
    <xf numFmtId="14" fontId="7" fillId="8" borderId="7" xfId="0" applyNumberFormat="1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 readingOrder="1"/>
    </xf>
    <xf numFmtId="0" fontId="8" fillId="0" borderId="7" xfId="0" applyFont="1" applyBorder="1" applyAlignment="1">
      <alignment horizontal="center" vertical="center" wrapText="1" readingOrder="1"/>
    </xf>
    <xf numFmtId="0" fontId="7" fillId="6" borderId="5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164" fontId="7" fillId="6" borderId="5" xfId="0" applyNumberFormat="1" applyFont="1" applyFill="1" applyBorder="1" applyAlignment="1">
      <alignment horizontal="center" vertical="center" wrapText="1"/>
    </xf>
    <xf numFmtId="164" fontId="7" fillId="6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4" fontId="7" fillId="6" borderId="5" xfId="0" applyNumberFormat="1" applyFont="1" applyFill="1" applyBorder="1" applyAlignment="1">
      <alignment horizontal="center" vertical="center" wrapText="1"/>
    </xf>
    <xf numFmtId="14" fontId="7" fillId="6" borderId="7" xfId="0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 readingOrder="1"/>
    </xf>
    <xf numFmtId="0" fontId="8" fillId="7" borderId="4" xfId="0" applyFont="1" applyFill="1" applyBorder="1" applyAlignment="1">
      <alignment horizontal="center" vertical="center" wrapText="1" readingOrder="1"/>
    </xf>
    <xf numFmtId="0" fontId="8" fillId="7" borderId="7" xfId="0" applyFont="1" applyFill="1" applyBorder="1" applyAlignment="1">
      <alignment horizontal="center" vertical="center" wrapText="1" readingOrder="1"/>
    </xf>
    <xf numFmtId="14" fontId="7" fillId="7" borderId="5" xfId="0" applyNumberFormat="1" applyFont="1" applyFill="1" applyBorder="1" applyAlignment="1">
      <alignment horizontal="center" vertical="center" wrapText="1"/>
    </xf>
    <xf numFmtId="14" fontId="7" fillId="7" borderId="4" xfId="0" applyNumberFormat="1" applyFont="1" applyFill="1" applyBorder="1" applyAlignment="1">
      <alignment horizontal="center" vertical="center" wrapText="1"/>
    </xf>
    <xf numFmtId="14" fontId="7" fillId="7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H143"/>
  <sheetViews>
    <sheetView showZeros="0" tabSelected="1" topLeftCell="A136" zoomScale="80" zoomScaleNormal="80" workbookViewId="0">
      <selection activeCell="J36" sqref="J36"/>
    </sheetView>
  </sheetViews>
  <sheetFormatPr defaultRowHeight="15" x14ac:dyDescent="0.25"/>
  <cols>
    <col min="1" max="1" width="6.85546875" style="2" customWidth="1"/>
    <col min="2" max="2" width="65" customWidth="1"/>
    <col min="3" max="3" width="6.7109375" customWidth="1"/>
    <col min="4" max="4" width="24.42578125" customWidth="1"/>
    <col min="5" max="5" width="31.7109375" style="1" customWidth="1"/>
    <col min="6" max="6" width="49.140625" style="1" customWidth="1"/>
    <col min="7" max="8" width="11.42578125" customWidth="1"/>
    <col min="9" max="9" width="14.85546875" customWidth="1"/>
    <col min="10" max="10" width="13.7109375" style="1" customWidth="1"/>
    <col min="11" max="11" width="14.5703125" style="1" customWidth="1"/>
    <col min="12" max="12" width="13" style="1" customWidth="1"/>
    <col min="13" max="13" width="11.42578125" style="1" customWidth="1"/>
    <col min="14" max="14" width="4.42578125" customWidth="1"/>
    <col min="15" max="15" width="5" customWidth="1"/>
    <col min="16" max="16" width="3.7109375" customWidth="1"/>
    <col min="17" max="17" width="4.5703125" customWidth="1"/>
    <col min="20" max="20" width="15.85546875" customWidth="1"/>
  </cols>
  <sheetData>
    <row r="1" spans="1:20" x14ac:dyDescent="0.25">
      <c r="K1" s="102" t="s">
        <v>62</v>
      </c>
      <c r="L1" s="102"/>
      <c r="M1" s="102"/>
      <c r="N1" s="102"/>
      <c r="O1" s="102"/>
      <c r="P1" s="102"/>
      <c r="Q1" s="102"/>
    </row>
    <row r="2" spans="1:20" x14ac:dyDescent="0.25">
      <c r="J2" s="161" t="s">
        <v>235</v>
      </c>
      <c r="K2" s="161"/>
      <c r="L2" s="161"/>
      <c r="M2" s="161"/>
      <c r="N2" s="161"/>
      <c r="O2" s="161"/>
      <c r="P2" s="161"/>
      <c r="Q2" s="161"/>
    </row>
    <row r="3" spans="1:20" ht="18.75" customHeight="1" x14ac:dyDescent="0.3">
      <c r="A3" s="115" t="s">
        <v>54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</row>
    <row r="4" spans="1:20" ht="18.75" customHeight="1" x14ac:dyDescent="0.3">
      <c r="A4" s="115" t="s">
        <v>53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</row>
    <row r="5" spans="1:20" ht="18.75" customHeight="1" x14ac:dyDescent="0.3">
      <c r="A5" s="115" t="s">
        <v>107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</row>
    <row r="6" spans="1:20" x14ac:dyDescent="0.25">
      <c r="A6" s="8"/>
      <c r="B6" s="7"/>
      <c r="C6" s="7"/>
      <c r="D6" s="7"/>
      <c r="E6" s="6"/>
      <c r="F6" s="6"/>
      <c r="G6" s="7"/>
      <c r="H6" s="7"/>
      <c r="I6" s="7"/>
      <c r="J6" s="6"/>
      <c r="K6" s="6"/>
      <c r="L6" s="6"/>
      <c r="M6" s="6"/>
    </row>
    <row r="7" spans="1:20" ht="15" customHeight="1" x14ac:dyDescent="0.25">
      <c r="A7" s="126" t="s">
        <v>52</v>
      </c>
      <c r="B7" s="126" t="s">
        <v>77</v>
      </c>
      <c r="C7" s="126" t="s">
        <v>51</v>
      </c>
      <c r="D7" s="126" t="s">
        <v>50</v>
      </c>
      <c r="E7" s="126" t="s">
        <v>49</v>
      </c>
      <c r="F7" s="126" t="s">
        <v>126</v>
      </c>
      <c r="G7" s="126" t="s">
        <v>78</v>
      </c>
      <c r="H7" s="126" t="s">
        <v>79</v>
      </c>
      <c r="I7" s="119" t="s">
        <v>48</v>
      </c>
      <c r="J7" s="120"/>
      <c r="K7" s="120"/>
      <c r="L7" s="120"/>
      <c r="M7" s="120"/>
      <c r="N7" s="164" t="s">
        <v>47</v>
      </c>
      <c r="O7" s="165"/>
      <c r="P7" s="165"/>
      <c r="Q7" s="166"/>
    </row>
    <row r="8" spans="1:20" x14ac:dyDescent="0.25">
      <c r="A8" s="128"/>
      <c r="B8" s="128"/>
      <c r="C8" s="128"/>
      <c r="D8" s="128"/>
      <c r="E8" s="128"/>
      <c r="F8" s="128"/>
      <c r="G8" s="128"/>
      <c r="H8" s="128"/>
      <c r="I8" s="121"/>
      <c r="J8" s="122"/>
      <c r="K8" s="122"/>
      <c r="L8" s="122"/>
      <c r="M8" s="123"/>
      <c r="N8" s="116" t="s">
        <v>67</v>
      </c>
      <c r="O8" s="117"/>
      <c r="P8" s="117"/>
      <c r="Q8" s="118"/>
    </row>
    <row r="9" spans="1:20" ht="15" customHeight="1" x14ac:dyDescent="0.25">
      <c r="A9" s="128"/>
      <c r="B9" s="128"/>
      <c r="C9" s="128"/>
      <c r="D9" s="128"/>
      <c r="E9" s="128"/>
      <c r="F9" s="128"/>
      <c r="G9" s="128"/>
      <c r="H9" s="128"/>
      <c r="I9" s="126" t="s">
        <v>46</v>
      </c>
      <c r="J9" s="126" t="s">
        <v>66</v>
      </c>
      <c r="K9" s="126" t="s">
        <v>45</v>
      </c>
      <c r="L9" s="126" t="s">
        <v>80</v>
      </c>
      <c r="M9" s="126" t="s">
        <v>108</v>
      </c>
      <c r="N9" s="124">
        <v>1</v>
      </c>
      <c r="O9" s="124">
        <v>2</v>
      </c>
      <c r="P9" s="124">
        <v>3</v>
      </c>
      <c r="Q9" s="124">
        <v>4</v>
      </c>
    </row>
    <row r="10" spans="1:20" ht="60.75" customHeight="1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5"/>
      <c r="O10" s="125"/>
      <c r="P10" s="125"/>
      <c r="Q10" s="125"/>
    </row>
    <row r="11" spans="1:20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5">
        <v>6</v>
      </c>
      <c r="G11" s="69">
        <v>7</v>
      </c>
      <c r="H11" s="68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4">
        <v>16</v>
      </c>
      <c r="Q11" s="4">
        <v>17</v>
      </c>
    </row>
    <row r="12" spans="1:20" ht="15.75" customHeight="1" x14ac:dyDescent="0.25">
      <c r="A12" s="110" t="s">
        <v>44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</row>
    <row r="13" spans="1:20" ht="25.5" customHeight="1" x14ac:dyDescent="0.25">
      <c r="A13" s="112" t="s">
        <v>43</v>
      </c>
      <c r="B13" s="112" t="s">
        <v>42</v>
      </c>
      <c r="C13" s="112"/>
      <c r="D13" s="132" t="s">
        <v>224</v>
      </c>
      <c r="E13" s="135" t="s">
        <v>63</v>
      </c>
      <c r="F13" s="169" t="s">
        <v>116</v>
      </c>
      <c r="G13" s="129">
        <v>43101</v>
      </c>
      <c r="H13" s="172">
        <v>44196</v>
      </c>
      <c r="I13" s="9" t="s">
        <v>141</v>
      </c>
      <c r="J13" s="99">
        <f>J14+J15</f>
        <v>833</v>
      </c>
      <c r="K13" s="99"/>
      <c r="L13" s="99">
        <f>L14+L15</f>
        <v>271</v>
      </c>
      <c r="M13" s="99">
        <f t="shared" ref="M13" si="0">M14+M15</f>
        <v>0</v>
      </c>
      <c r="N13" s="107" t="s">
        <v>55</v>
      </c>
      <c r="O13" s="107" t="s">
        <v>55</v>
      </c>
      <c r="P13" s="107" t="s">
        <v>55</v>
      </c>
      <c r="Q13" s="107" t="s">
        <v>55</v>
      </c>
      <c r="T13" s="58"/>
    </row>
    <row r="14" spans="1:20" ht="35.25" customHeight="1" x14ac:dyDescent="0.25">
      <c r="A14" s="113"/>
      <c r="B14" s="113"/>
      <c r="C14" s="113"/>
      <c r="D14" s="133"/>
      <c r="E14" s="136"/>
      <c r="F14" s="170"/>
      <c r="G14" s="130"/>
      <c r="H14" s="173"/>
      <c r="I14" s="10" t="s">
        <v>140</v>
      </c>
      <c r="J14" s="99">
        <f>J16</f>
        <v>0</v>
      </c>
      <c r="K14" s="99"/>
      <c r="L14" s="99">
        <f t="shared" ref="L14:M14" si="1">L16</f>
        <v>0</v>
      </c>
      <c r="M14" s="99">
        <f t="shared" si="1"/>
        <v>0</v>
      </c>
      <c r="N14" s="108"/>
      <c r="O14" s="108"/>
      <c r="P14" s="108"/>
      <c r="Q14" s="108"/>
      <c r="T14" s="58"/>
    </row>
    <row r="15" spans="1:20" ht="30.75" customHeight="1" x14ac:dyDescent="0.25">
      <c r="A15" s="114"/>
      <c r="B15" s="114"/>
      <c r="C15" s="114"/>
      <c r="D15" s="134"/>
      <c r="E15" s="137"/>
      <c r="F15" s="171"/>
      <c r="G15" s="131"/>
      <c r="H15" s="174"/>
      <c r="I15" s="10" t="s">
        <v>142</v>
      </c>
      <c r="J15" s="99">
        <f>J17</f>
        <v>833</v>
      </c>
      <c r="K15" s="99"/>
      <c r="L15" s="99">
        <f t="shared" ref="L15:M15" si="2">L17</f>
        <v>271</v>
      </c>
      <c r="M15" s="99">
        <f t="shared" si="2"/>
        <v>0</v>
      </c>
      <c r="N15" s="109"/>
      <c r="O15" s="109"/>
      <c r="P15" s="109"/>
      <c r="Q15" s="109"/>
      <c r="T15" s="58"/>
    </row>
    <row r="16" spans="1:20" ht="37.5" customHeight="1" x14ac:dyDescent="0.25">
      <c r="A16" s="149" t="s">
        <v>41</v>
      </c>
      <c r="B16" s="138" t="s">
        <v>127</v>
      </c>
      <c r="C16" s="138"/>
      <c r="D16" s="142" t="s">
        <v>225</v>
      </c>
      <c r="E16" s="138" t="s">
        <v>63</v>
      </c>
      <c r="F16" s="151" t="s">
        <v>120</v>
      </c>
      <c r="G16" s="147">
        <v>43101</v>
      </c>
      <c r="H16" s="167">
        <v>44196</v>
      </c>
      <c r="I16" s="14" t="s">
        <v>140</v>
      </c>
      <c r="J16" s="100"/>
      <c r="K16" s="100"/>
      <c r="L16" s="100"/>
      <c r="M16" s="100"/>
      <c r="N16" s="17" t="s">
        <v>55</v>
      </c>
      <c r="O16" s="17" t="s">
        <v>55</v>
      </c>
      <c r="P16" s="17" t="s">
        <v>55</v>
      </c>
      <c r="Q16" s="17" t="s">
        <v>55</v>
      </c>
    </row>
    <row r="17" spans="1:17" ht="36.75" customHeight="1" x14ac:dyDescent="0.25">
      <c r="A17" s="150"/>
      <c r="B17" s="139"/>
      <c r="C17" s="139"/>
      <c r="D17" s="143"/>
      <c r="E17" s="139"/>
      <c r="F17" s="152"/>
      <c r="G17" s="148"/>
      <c r="H17" s="168"/>
      <c r="I17" s="21" t="s">
        <v>142</v>
      </c>
      <c r="J17" s="100">
        <v>833</v>
      </c>
      <c r="K17" s="100"/>
      <c r="L17" s="100">
        <v>271</v>
      </c>
      <c r="M17" s="100">
        <v>0</v>
      </c>
      <c r="N17" s="17"/>
      <c r="O17" s="17"/>
      <c r="P17" s="17"/>
      <c r="Q17" s="17"/>
    </row>
    <row r="18" spans="1:17" ht="66.75" customHeight="1" x14ac:dyDescent="0.25">
      <c r="A18" s="13" t="s">
        <v>128</v>
      </c>
      <c r="B18" s="57" t="s">
        <v>129</v>
      </c>
      <c r="C18" s="21"/>
      <c r="D18" s="88" t="s">
        <v>225</v>
      </c>
      <c r="E18" s="21" t="s">
        <v>63</v>
      </c>
      <c r="F18" s="101" t="s">
        <v>130</v>
      </c>
      <c r="G18" s="15">
        <v>43101</v>
      </c>
      <c r="H18" s="36">
        <v>44196</v>
      </c>
      <c r="I18" s="71"/>
      <c r="J18" s="16"/>
      <c r="K18" s="16"/>
      <c r="L18" s="16"/>
      <c r="M18" s="16"/>
      <c r="N18" s="17" t="s">
        <v>55</v>
      </c>
      <c r="O18" s="17" t="s">
        <v>55</v>
      </c>
      <c r="P18" s="17" t="s">
        <v>55</v>
      </c>
      <c r="Q18" s="17" t="s">
        <v>55</v>
      </c>
    </row>
    <row r="19" spans="1:17" ht="79.5" customHeight="1" x14ac:dyDescent="0.25">
      <c r="A19" s="13"/>
      <c r="B19" s="56" t="s">
        <v>117</v>
      </c>
      <c r="C19" s="14"/>
      <c r="D19" s="88" t="s">
        <v>225</v>
      </c>
      <c r="E19" s="14" t="s">
        <v>63</v>
      </c>
      <c r="F19" s="73"/>
      <c r="G19" s="15"/>
      <c r="H19" s="36">
        <v>43190</v>
      </c>
      <c r="I19" s="71"/>
      <c r="J19" s="16"/>
      <c r="K19" s="16"/>
      <c r="L19" s="16"/>
      <c r="M19" s="16"/>
      <c r="O19" s="17"/>
      <c r="P19" s="17" t="s">
        <v>55</v>
      </c>
      <c r="Q19" s="17"/>
    </row>
    <row r="20" spans="1:17" ht="76.5" customHeight="1" x14ac:dyDescent="0.25">
      <c r="A20" s="13"/>
      <c r="B20" s="56" t="s">
        <v>118</v>
      </c>
      <c r="C20" s="14"/>
      <c r="D20" s="88" t="s">
        <v>225</v>
      </c>
      <c r="E20" s="14" t="s">
        <v>63</v>
      </c>
      <c r="F20" s="73"/>
      <c r="G20" s="15"/>
      <c r="H20" s="36">
        <v>43555</v>
      </c>
      <c r="I20" s="71"/>
      <c r="J20" s="16"/>
      <c r="K20" s="16"/>
      <c r="L20" s="16"/>
      <c r="M20" s="16"/>
      <c r="N20" s="17"/>
      <c r="O20" s="17"/>
      <c r="P20" s="17"/>
      <c r="Q20" s="17"/>
    </row>
    <row r="21" spans="1:17" ht="78.75" customHeight="1" x14ac:dyDescent="0.25">
      <c r="A21" s="13"/>
      <c r="B21" s="56" t="s">
        <v>119</v>
      </c>
      <c r="C21" s="14"/>
      <c r="D21" s="88" t="s">
        <v>225</v>
      </c>
      <c r="E21" s="14" t="s">
        <v>63</v>
      </c>
      <c r="F21" s="73"/>
      <c r="G21" s="15"/>
      <c r="H21" s="36">
        <v>43921</v>
      </c>
      <c r="I21" s="71"/>
      <c r="J21" s="16"/>
      <c r="K21" s="16"/>
      <c r="L21" s="16"/>
      <c r="M21" s="16"/>
      <c r="N21" s="17"/>
      <c r="O21" s="17"/>
      <c r="P21" s="17"/>
      <c r="Q21" s="17"/>
    </row>
    <row r="22" spans="1:17" ht="89.25" customHeight="1" x14ac:dyDescent="0.25">
      <c r="A22" s="13"/>
      <c r="B22" s="24" t="s">
        <v>230</v>
      </c>
      <c r="C22" s="17" t="s">
        <v>55</v>
      </c>
      <c r="D22" s="88" t="s">
        <v>225</v>
      </c>
      <c r="E22" s="14" t="str">
        <f>E16</f>
        <v>Отдел государственного лесного реестра и организации использования лесов</v>
      </c>
      <c r="F22" s="14"/>
      <c r="G22" s="15"/>
      <c r="H22" s="36">
        <v>43403</v>
      </c>
      <c r="I22" s="14"/>
      <c r="J22" s="16"/>
      <c r="K22" s="16"/>
      <c r="L22" s="16"/>
      <c r="M22" s="16"/>
      <c r="N22" s="19"/>
      <c r="O22" s="17"/>
      <c r="P22" s="17"/>
      <c r="Q22" s="17" t="s">
        <v>55</v>
      </c>
    </row>
    <row r="23" spans="1:17" ht="84.75" customHeight="1" x14ac:dyDescent="0.25">
      <c r="A23" s="13"/>
      <c r="B23" s="24" t="s">
        <v>231</v>
      </c>
      <c r="C23" s="17" t="s">
        <v>55</v>
      </c>
      <c r="D23" s="88" t="s">
        <v>225</v>
      </c>
      <c r="E23" s="14" t="str">
        <f t="shared" ref="E23:E24" si="3">E22</f>
        <v>Отдел государственного лесного реестра и организации использования лесов</v>
      </c>
      <c r="F23" s="14"/>
      <c r="G23" s="15"/>
      <c r="H23" s="15">
        <v>43768</v>
      </c>
      <c r="I23" s="14"/>
      <c r="J23" s="16"/>
      <c r="K23" s="16"/>
      <c r="L23" s="16"/>
      <c r="M23" s="16"/>
      <c r="N23" s="19"/>
      <c r="O23" s="17"/>
      <c r="P23" s="71"/>
      <c r="Q23" s="71"/>
    </row>
    <row r="24" spans="1:17" ht="81.75" customHeight="1" x14ac:dyDescent="0.25">
      <c r="A24" s="13"/>
      <c r="B24" s="24" t="s">
        <v>232</v>
      </c>
      <c r="C24" s="17" t="s">
        <v>55</v>
      </c>
      <c r="D24" s="88" t="s">
        <v>225</v>
      </c>
      <c r="E24" s="14" t="str">
        <f t="shared" si="3"/>
        <v>Отдел государственного лесного реестра и организации использования лесов</v>
      </c>
      <c r="F24" s="14"/>
      <c r="G24" s="15"/>
      <c r="H24" s="15">
        <v>44134</v>
      </c>
      <c r="I24" s="14"/>
      <c r="J24" s="16"/>
      <c r="K24" s="16"/>
      <c r="L24" s="16"/>
      <c r="M24" s="16"/>
      <c r="N24" s="19"/>
      <c r="O24" s="17"/>
      <c r="Q24" s="17"/>
    </row>
    <row r="25" spans="1:17" ht="82.5" customHeight="1" x14ac:dyDescent="0.25">
      <c r="A25" s="9" t="s">
        <v>40</v>
      </c>
      <c r="B25" s="9" t="s">
        <v>99</v>
      </c>
      <c r="C25" s="9"/>
      <c r="D25" s="103" t="s">
        <v>225</v>
      </c>
      <c r="E25" s="10" t="s">
        <v>72</v>
      </c>
      <c r="F25" s="9" t="s">
        <v>68</v>
      </c>
      <c r="G25" s="11">
        <v>43101</v>
      </c>
      <c r="H25" s="11">
        <v>44165</v>
      </c>
      <c r="I25" s="9"/>
      <c r="J25" s="12">
        <f>J26+J27</f>
        <v>0</v>
      </c>
      <c r="K25" s="12"/>
      <c r="L25" s="12">
        <f>L26+L27</f>
        <v>0</v>
      </c>
      <c r="M25" s="12">
        <f>M26+M27</f>
        <v>0</v>
      </c>
      <c r="N25" s="12" t="s">
        <v>55</v>
      </c>
      <c r="O25" s="12" t="s">
        <v>55</v>
      </c>
      <c r="P25" s="12" t="s">
        <v>55</v>
      </c>
      <c r="Q25" s="12" t="s">
        <v>55</v>
      </c>
    </row>
    <row r="26" spans="1:17" ht="82.5" customHeight="1" x14ac:dyDescent="0.25">
      <c r="A26" s="14" t="s">
        <v>39</v>
      </c>
      <c r="B26" s="55" t="s">
        <v>131</v>
      </c>
      <c r="C26" s="20"/>
      <c r="D26" s="88" t="s">
        <v>225</v>
      </c>
      <c r="E26" s="20" t="s">
        <v>72</v>
      </c>
      <c r="F26" s="21" t="s">
        <v>133</v>
      </c>
      <c r="G26" s="15">
        <v>43101</v>
      </c>
      <c r="H26" s="15">
        <v>44165</v>
      </c>
      <c r="I26" s="20"/>
      <c r="J26" s="22"/>
      <c r="K26" s="22"/>
      <c r="L26" s="22"/>
      <c r="M26" s="22"/>
      <c r="N26" s="17" t="s">
        <v>55</v>
      </c>
      <c r="O26" s="17" t="s">
        <v>55</v>
      </c>
      <c r="P26" s="17" t="s">
        <v>55</v>
      </c>
      <c r="Q26" s="17" t="s">
        <v>55</v>
      </c>
    </row>
    <row r="27" spans="1:17" ht="82.5" customHeight="1" x14ac:dyDescent="0.25">
      <c r="A27" s="14" t="s">
        <v>38</v>
      </c>
      <c r="B27" s="57" t="s">
        <v>132</v>
      </c>
      <c r="C27" s="21"/>
      <c r="D27" s="88" t="s">
        <v>225</v>
      </c>
      <c r="E27" s="21" t="s">
        <v>72</v>
      </c>
      <c r="F27" s="21" t="s">
        <v>134</v>
      </c>
      <c r="G27" s="15">
        <v>43101</v>
      </c>
      <c r="H27" s="15">
        <v>44165</v>
      </c>
      <c r="I27" s="14"/>
      <c r="J27" s="16"/>
      <c r="K27" s="16"/>
      <c r="L27" s="16"/>
      <c r="M27" s="16"/>
      <c r="N27" s="17" t="s">
        <v>55</v>
      </c>
      <c r="O27" s="17" t="s">
        <v>55</v>
      </c>
      <c r="P27" s="17" t="s">
        <v>55</v>
      </c>
      <c r="Q27" s="17" t="s">
        <v>55</v>
      </c>
    </row>
    <row r="28" spans="1:17" ht="78.75" x14ac:dyDescent="0.25">
      <c r="A28" s="14" t="s">
        <v>100</v>
      </c>
      <c r="B28" s="56" t="s">
        <v>135</v>
      </c>
      <c r="C28" s="14"/>
      <c r="D28" s="88" t="s">
        <v>225</v>
      </c>
      <c r="E28" s="21" t="s">
        <v>72</v>
      </c>
      <c r="F28" s="21" t="s">
        <v>73</v>
      </c>
      <c r="G28" s="15">
        <v>43101</v>
      </c>
      <c r="H28" s="15">
        <v>44196</v>
      </c>
      <c r="I28" s="14"/>
      <c r="J28" s="16"/>
      <c r="K28" s="16"/>
      <c r="L28" s="16"/>
      <c r="M28" s="16"/>
      <c r="N28" s="17" t="s">
        <v>55</v>
      </c>
      <c r="O28" s="17" t="s">
        <v>55</v>
      </c>
      <c r="P28" s="17" t="s">
        <v>55</v>
      </c>
      <c r="Q28" s="17" t="s">
        <v>55</v>
      </c>
    </row>
    <row r="29" spans="1:17" ht="31.5" x14ac:dyDescent="0.25">
      <c r="A29" s="14"/>
      <c r="B29" s="24" t="s">
        <v>109</v>
      </c>
      <c r="C29" s="17" t="s">
        <v>55</v>
      </c>
      <c r="D29" s="88" t="s">
        <v>225</v>
      </c>
      <c r="E29" s="20" t="s">
        <v>72</v>
      </c>
      <c r="F29" s="14"/>
      <c r="G29" s="15"/>
      <c r="H29" s="36">
        <v>43281</v>
      </c>
      <c r="I29" s="14"/>
      <c r="J29" s="16"/>
      <c r="K29" s="16"/>
      <c r="L29" s="16"/>
      <c r="M29" s="16"/>
      <c r="N29" s="17"/>
      <c r="O29" s="17" t="s">
        <v>55</v>
      </c>
      <c r="P29" s="60"/>
      <c r="Q29" s="17"/>
    </row>
    <row r="30" spans="1:17" ht="31.5" x14ac:dyDescent="0.25">
      <c r="A30" s="14"/>
      <c r="B30" s="24" t="s">
        <v>110</v>
      </c>
      <c r="C30" s="17" t="s">
        <v>55</v>
      </c>
      <c r="D30" s="88" t="s">
        <v>225</v>
      </c>
      <c r="E30" s="20" t="s">
        <v>72</v>
      </c>
      <c r="F30" s="14"/>
      <c r="G30" s="15"/>
      <c r="H30" s="36">
        <v>43646</v>
      </c>
      <c r="I30" s="14"/>
      <c r="J30" s="16"/>
      <c r="K30" s="16"/>
      <c r="L30" s="16"/>
      <c r="M30" s="16"/>
      <c r="N30" s="60"/>
      <c r="O30" s="60"/>
      <c r="P30" s="60"/>
      <c r="Q30" s="60"/>
    </row>
    <row r="31" spans="1:17" ht="31.5" x14ac:dyDescent="0.25">
      <c r="A31" s="14"/>
      <c r="B31" s="24" t="s">
        <v>111</v>
      </c>
      <c r="C31" s="17" t="s">
        <v>55</v>
      </c>
      <c r="D31" s="88" t="s">
        <v>225</v>
      </c>
      <c r="E31" s="20" t="s">
        <v>72</v>
      </c>
      <c r="F31" s="27"/>
      <c r="G31" s="15"/>
      <c r="H31" s="36">
        <v>44012</v>
      </c>
      <c r="I31" s="14"/>
      <c r="J31" s="16"/>
      <c r="K31" s="16"/>
      <c r="L31" s="16"/>
      <c r="M31" s="16"/>
      <c r="N31" s="60"/>
      <c r="O31" s="60"/>
      <c r="P31" s="60"/>
      <c r="Q31" s="60"/>
    </row>
    <row r="32" spans="1:17" ht="39.75" customHeight="1" x14ac:dyDescent="0.25">
      <c r="A32" s="112" t="s">
        <v>37</v>
      </c>
      <c r="B32" s="112" t="s">
        <v>33</v>
      </c>
      <c r="C32" s="112"/>
      <c r="D32" s="132" t="s">
        <v>225</v>
      </c>
      <c r="E32" s="135" t="s">
        <v>105</v>
      </c>
      <c r="F32" s="144" t="s">
        <v>138</v>
      </c>
      <c r="G32" s="129">
        <v>43125</v>
      </c>
      <c r="H32" s="129">
        <v>44195</v>
      </c>
      <c r="I32" s="9" t="s">
        <v>141</v>
      </c>
      <c r="J32" s="99">
        <f>J33+J34</f>
        <v>452022.3</v>
      </c>
      <c r="K32" s="99"/>
      <c r="L32" s="99">
        <f>L33+L34</f>
        <v>452784.2</v>
      </c>
      <c r="M32" s="99">
        <f t="shared" ref="M32" si="4">M33+M34</f>
        <v>469212.3</v>
      </c>
      <c r="N32" s="107" t="s">
        <v>55</v>
      </c>
      <c r="O32" s="107" t="s">
        <v>55</v>
      </c>
      <c r="P32" s="107" t="s">
        <v>55</v>
      </c>
      <c r="Q32" s="107" t="s">
        <v>55</v>
      </c>
    </row>
    <row r="33" spans="1:17" ht="40.5" customHeight="1" x14ac:dyDescent="0.25">
      <c r="A33" s="113"/>
      <c r="B33" s="113"/>
      <c r="C33" s="113"/>
      <c r="D33" s="133"/>
      <c r="E33" s="136"/>
      <c r="F33" s="145"/>
      <c r="G33" s="130"/>
      <c r="H33" s="130"/>
      <c r="I33" s="10" t="s">
        <v>140</v>
      </c>
      <c r="J33" s="99">
        <f>J35</f>
        <v>103196.5</v>
      </c>
      <c r="K33" s="99"/>
      <c r="L33" s="99">
        <f t="shared" ref="L33:M33" si="5">L35</f>
        <v>98176.5</v>
      </c>
      <c r="M33" s="99">
        <f t="shared" si="5"/>
        <v>101107.4</v>
      </c>
      <c r="N33" s="108"/>
      <c r="O33" s="108"/>
      <c r="P33" s="108"/>
      <c r="Q33" s="108"/>
    </row>
    <row r="34" spans="1:17" ht="36.75" customHeight="1" x14ac:dyDescent="0.25">
      <c r="A34" s="114"/>
      <c r="B34" s="114"/>
      <c r="C34" s="114"/>
      <c r="D34" s="134"/>
      <c r="E34" s="137"/>
      <c r="F34" s="146"/>
      <c r="G34" s="131"/>
      <c r="H34" s="131"/>
      <c r="I34" s="10" t="s">
        <v>142</v>
      </c>
      <c r="J34" s="99">
        <f>J36</f>
        <v>348825.8</v>
      </c>
      <c r="K34" s="99"/>
      <c r="L34" s="99">
        <f t="shared" ref="L34:M34" si="6">L36</f>
        <v>354607.7</v>
      </c>
      <c r="M34" s="99">
        <f t="shared" si="6"/>
        <v>368104.9</v>
      </c>
      <c r="N34" s="109"/>
      <c r="O34" s="109"/>
      <c r="P34" s="109"/>
      <c r="Q34" s="109"/>
    </row>
    <row r="35" spans="1:17" ht="45.75" customHeight="1" x14ac:dyDescent="0.25">
      <c r="A35" s="138" t="s">
        <v>36</v>
      </c>
      <c r="B35" s="140" t="s">
        <v>136</v>
      </c>
      <c r="C35" s="138"/>
      <c r="D35" s="142" t="s">
        <v>225</v>
      </c>
      <c r="E35" s="138" t="s">
        <v>105</v>
      </c>
      <c r="F35" s="157" t="s">
        <v>139</v>
      </c>
      <c r="G35" s="147">
        <v>43125</v>
      </c>
      <c r="H35" s="147">
        <v>44195</v>
      </c>
      <c r="I35" s="14" t="s">
        <v>140</v>
      </c>
      <c r="J35" s="100">
        <f>97584.2+5612.3</f>
        <v>103196.5</v>
      </c>
      <c r="K35" s="100"/>
      <c r="L35" s="100">
        <v>98176.5</v>
      </c>
      <c r="M35" s="100">
        <v>101107.4</v>
      </c>
      <c r="N35" s="159" t="s">
        <v>55</v>
      </c>
      <c r="O35" s="159" t="s">
        <v>55</v>
      </c>
      <c r="P35" s="159" t="s">
        <v>55</v>
      </c>
      <c r="Q35" s="159" t="s">
        <v>55</v>
      </c>
    </row>
    <row r="36" spans="1:17" ht="40.5" customHeight="1" x14ac:dyDescent="0.25">
      <c r="A36" s="139"/>
      <c r="B36" s="141"/>
      <c r="C36" s="139"/>
      <c r="D36" s="143"/>
      <c r="E36" s="139"/>
      <c r="F36" s="158"/>
      <c r="G36" s="148"/>
      <c r="H36" s="148"/>
      <c r="I36" s="21" t="s">
        <v>142</v>
      </c>
      <c r="J36" s="100">
        <f>348415.9+409.9</f>
        <v>348825.8</v>
      </c>
      <c r="K36" s="100"/>
      <c r="L36" s="100">
        <v>354607.7</v>
      </c>
      <c r="M36" s="100">
        <v>368104.9</v>
      </c>
      <c r="N36" s="160"/>
      <c r="O36" s="160"/>
      <c r="P36" s="160"/>
      <c r="Q36" s="160"/>
    </row>
    <row r="37" spans="1:17" ht="108" customHeight="1" x14ac:dyDescent="0.25">
      <c r="A37" s="14" t="s">
        <v>35</v>
      </c>
      <c r="B37" s="25" t="s">
        <v>137</v>
      </c>
      <c r="C37" s="26"/>
      <c r="D37" s="88" t="s">
        <v>225</v>
      </c>
      <c r="E37" s="26" t="s">
        <v>64</v>
      </c>
      <c r="F37" s="61" t="s">
        <v>83</v>
      </c>
      <c r="G37" s="15">
        <v>43125</v>
      </c>
      <c r="H37" s="15">
        <v>44195</v>
      </c>
      <c r="I37" s="26"/>
      <c r="J37" s="17"/>
      <c r="K37" s="17"/>
      <c r="L37" s="17"/>
      <c r="M37" s="17"/>
      <c r="N37" s="19"/>
      <c r="O37" s="19"/>
      <c r="P37" s="19"/>
      <c r="Q37" s="19"/>
    </row>
    <row r="38" spans="1:17" ht="47.25" x14ac:dyDescent="0.25">
      <c r="A38" s="14"/>
      <c r="B38" s="18" t="s">
        <v>175</v>
      </c>
      <c r="C38" s="17" t="s">
        <v>55</v>
      </c>
      <c r="D38" s="88" t="s">
        <v>225</v>
      </c>
      <c r="E38" s="21" t="s">
        <v>105</v>
      </c>
      <c r="F38" s="28"/>
      <c r="G38" s="15"/>
      <c r="H38" s="36">
        <v>43449</v>
      </c>
      <c r="I38" s="28"/>
      <c r="J38" s="29"/>
      <c r="K38" s="29"/>
      <c r="L38" s="29"/>
      <c r="M38" s="29"/>
      <c r="N38" s="30"/>
      <c r="O38" s="30"/>
      <c r="P38" s="30"/>
      <c r="Q38" s="23" t="s">
        <v>55</v>
      </c>
    </row>
    <row r="39" spans="1:17" ht="56.25" customHeight="1" x14ac:dyDescent="0.25">
      <c r="A39" s="14"/>
      <c r="B39" s="18" t="s">
        <v>176</v>
      </c>
      <c r="C39" s="17" t="s">
        <v>55</v>
      </c>
      <c r="D39" s="88" t="s">
        <v>225</v>
      </c>
      <c r="E39" s="21" t="s">
        <v>105</v>
      </c>
      <c r="F39" s="28"/>
      <c r="G39" s="15"/>
      <c r="H39" s="15">
        <v>43814</v>
      </c>
      <c r="I39" s="28"/>
      <c r="J39" s="29"/>
      <c r="K39" s="29"/>
      <c r="L39" s="29"/>
      <c r="M39" s="29"/>
      <c r="N39" s="30"/>
      <c r="O39" s="30"/>
      <c r="P39" s="30"/>
      <c r="Q39" s="30"/>
    </row>
    <row r="40" spans="1:17" ht="47.25" x14ac:dyDescent="0.25">
      <c r="A40" s="14"/>
      <c r="B40" s="18" t="s">
        <v>177</v>
      </c>
      <c r="C40" s="17" t="s">
        <v>55</v>
      </c>
      <c r="D40" s="88" t="s">
        <v>225</v>
      </c>
      <c r="E40" s="21" t="s">
        <v>105</v>
      </c>
      <c r="F40" s="28"/>
      <c r="G40" s="15"/>
      <c r="H40" s="15">
        <v>44180</v>
      </c>
      <c r="I40" s="28"/>
      <c r="J40" s="29"/>
      <c r="K40" s="29"/>
      <c r="L40" s="29"/>
      <c r="M40" s="29"/>
      <c r="N40" s="30"/>
      <c r="O40" s="30"/>
      <c r="P40" s="30"/>
      <c r="Q40" s="30"/>
    </row>
    <row r="41" spans="1:17" ht="117" customHeight="1" x14ac:dyDescent="0.25">
      <c r="A41" s="21"/>
      <c r="B41" s="24" t="s">
        <v>221</v>
      </c>
      <c r="C41" s="17" t="s">
        <v>55</v>
      </c>
      <c r="D41" s="88" t="s">
        <v>225</v>
      </c>
      <c r="E41" s="61" t="s">
        <v>64</v>
      </c>
      <c r="F41" s="62"/>
      <c r="G41" s="36"/>
      <c r="H41" s="36">
        <v>43189</v>
      </c>
      <c r="I41" s="62"/>
      <c r="J41" s="63"/>
      <c r="K41" s="63"/>
      <c r="L41" s="63"/>
      <c r="M41" s="63"/>
      <c r="N41" s="60" t="s">
        <v>55</v>
      </c>
      <c r="P41" s="64"/>
      <c r="Q41" s="60"/>
    </row>
    <row r="42" spans="1:17" ht="111" customHeight="1" x14ac:dyDescent="0.25">
      <c r="A42" s="21"/>
      <c r="B42" s="24" t="s">
        <v>222</v>
      </c>
      <c r="C42" s="17" t="s">
        <v>55</v>
      </c>
      <c r="D42" s="88" t="s">
        <v>225</v>
      </c>
      <c r="E42" s="61" t="s">
        <v>64</v>
      </c>
      <c r="F42" s="62"/>
      <c r="G42" s="36"/>
      <c r="H42" s="36">
        <v>43554</v>
      </c>
      <c r="I42" s="62"/>
      <c r="J42" s="63"/>
      <c r="K42" s="63"/>
      <c r="L42" s="63"/>
      <c r="M42" s="63"/>
      <c r="N42" s="64"/>
      <c r="O42" s="64"/>
      <c r="P42" s="64"/>
      <c r="Q42" s="64"/>
    </row>
    <row r="43" spans="1:17" ht="114" customHeight="1" x14ac:dyDescent="0.25">
      <c r="A43" s="14"/>
      <c r="B43" s="24" t="s">
        <v>223</v>
      </c>
      <c r="C43" s="17" t="s">
        <v>55</v>
      </c>
      <c r="D43" s="88" t="s">
        <v>225</v>
      </c>
      <c r="E43" s="61" t="s">
        <v>64</v>
      </c>
      <c r="F43" s="62"/>
      <c r="G43" s="36"/>
      <c r="H43" s="36">
        <v>43920</v>
      </c>
      <c r="I43" s="62"/>
      <c r="J43" s="63"/>
      <c r="K43" s="63"/>
      <c r="L43" s="63"/>
      <c r="M43" s="63"/>
      <c r="N43" s="64"/>
      <c r="O43" s="64"/>
      <c r="P43" s="64"/>
      <c r="Q43" s="64"/>
    </row>
    <row r="44" spans="1:17" ht="110.25" x14ac:dyDescent="0.25">
      <c r="A44" s="10" t="s">
        <v>34</v>
      </c>
      <c r="B44" s="10" t="s">
        <v>70</v>
      </c>
      <c r="C44" s="34"/>
      <c r="D44" s="89" t="s">
        <v>225</v>
      </c>
      <c r="E44" s="9" t="s">
        <v>65</v>
      </c>
      <c r="F44" s="59" t="s">
        <v>103</v>
      </c>
      <c r="G44" s="11">
        <v>43101</v>
      </c>
      <c r="H44" s="11">
        <v>44196</v>
      </c>
      <c r="I44" s="37"/>
      <c r="J44" s="38"/>
      <c r="K44" s="38"/>
      <c r="L44" s="38"/>
      <c r="M44" s="38"/>
      <c r="N44" s="12" t="s">
        <v>55</v>
      </c>
      <c r="O44" s="12" t="s">
        <v>55</v>
      </c>
      <c r="P44" s="12" t="s">
        <v>55</v>
      </c>
      <c r="Q44" s="12" t="s">
        <v>55</v>
      </c>
    </row>
    <row r="45" spans="1:17" ht="110.25" x14ac:dyDescent="0.25">
      <c r="A45" s="14" t="s">
        <v>32</v>
      </c>
      <c r="B45" s="55" t="s">
        <v>146</v>
      </c>
      <c r="C45" s="20"/>
      <c r="D45" s="88" t="s">
        <v>225</v>
      </c>
      <c r="E45" s="20" t="str">
        <f t="shared" ref="E45:E52" si="7">E44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5" s="62" t="s">
        <v>226</v>
      </c>
      <c r="G45" s="15">
        <v>43101</v>
      </c>
      <c r="H45" s="15">
        <v>44196</v>
      </c>
      <c r="I45" s="28"/>
      <c r="J45" s="29"/>
      <c r="K45" s="29"/>
      <c r="L45" s="29"/>
      <c r="M45" s="29"/>
      <c r="N45" s="23" t="s">
        <v>55</v>
      </c>
      <c r="O45" s="23" t="s">
        <v>55</v>
      </c>
      <c r="P45" s="23" t="s">
        <v>55</v>
      </c>
      <c r="Q45" s="23" t="s">
        <v>55</v>
      </c>
    </row>
    <row r="46" spans="1:17" ht="110.25" x14ac:dyDescent="0.25">
      <c r="A46" s="14" t="s">
        <v>31</v>
      </c>
      <c r="B46" s="55" t="s">
        <v>147</v>
      </c>
      <c r="C46" s="20"/>
      <c r="D46" s="88" t="s">
        <v>225</v>
      </c>
      <c r="E46" s="20" t="str">
        <f t="shared" si="7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6" s="62" t="s">
        <v>74</v>
      </c>
      <c r="G46" s="15">
        <v>43101</v>
      </c>
      <c r="H46" s="15">
        <v>44196</v>
      </c>
      <c r="I46" s="28"/>
      <c r="J46" s="29"/>
      <c r="K46" s="29"/>
      <c r="L46" s="29"/>
      <c r="M46" s="29"/>
      <c r="N46" s="23" t="s">
        <v>55</v>
      </c>
      <c r="O46" s="23" t="s">
        <v>55</v>
      </c>
      <c r="P46" s="23" t="s">
        <v>55</v>
      </c>
      <c r="Q46" s="23" t="s">
        <v>55</v>
      </c>
    </row>
    <row r="47" spans="1:17" ht="110.25" x14ac:dyDescent="0.25">
      <c r="A47" s="14"/>
      <c r="B47" s="24" t="s">
        <v>227</v>
      </c>
      <c r="C47" s="17" t="s">
        <v>55</v>
      </c>
      <c r="D47" s="88" t="s">
        <v>225</v>
      </c>
      <c r="E47" s="21" t="str">
        <f t="shared" si="7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7" s="62"/>
      <c r="G47" s="36"/>
      <c r="H47" s="36">
        <v>43373</v>
      </c>
      <c r="I47" s="62"/>
      <c r="J47" s="63"/>
      <c r="K47" s="63"/>
      <c r="L47" s="63"/>
      <c r="M47" s="63"/>
      <c r="N47" s="60"/>
      <c r="P47" s="60" t="s">
        <v>55</v>
      </c>
      <c r="Q47" s="60"/>
    </row>
    <row r="48" spans="1:17" ht="110.25" x14ac:dyDescent="0.25">
      <c r="A48" s="14"/>
      <c r="B48" s="24" t="s">
        <v>228</v>
      </c>
      <c r="C48" s="17" t="s">
        <v>55</v>
      </c>
      <c r="D48" s="88" t="s">
        <v>225</v>
      </c>
      <c r="E48" s="21" t="str">
        <f t="shared" si="7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8" s="62"/>
      <c r="G48" s="36"/>
      <c r="H48" s="36">
        <v>43738</v>
      </c>
      <c r="I48" s="62"/>
      <c r="J48" s="63"/>
      <c r="K48" s="63"/>
      <c r="L48" s="63"/>
      <c r="M48" s="63"/>
      <c r="N48" s="64"/>
      <c r="O48" s="64"/>
      <c r="P48" s="64"/>
      <c r="Q48" s="64"/>
    </row>
    <row r="49" spans="1:18" ht="110.25" x14ac:dyDescent="0.25">
      <c r="A49" s="14"/>
      <c r="B49" s="24" t="s">
        <v>229</v>
      </c>
      <c r="C49" s="17" t="s">
        <v>55</v>
      </c>
      <c r="D49" s="88" t="s">
        <v>225</v>
      </c>
      <c r="E49" s="21" t="str">
        <f t="shared" si="7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9" s="62"/>
      <c r="G49" s="36"/>
      <c r="H49" s="36">
        <v>44104</v>
      </c>
      <c r="I49" s="62"/>
      <c r="J49" s="63"/>
      <c r="K49" s="63"/>
      <c r="L49" s="63"/>
      <c r="M49" s="63"/>
      <c r="N49" s="64"/>
      <c r="O49" s="64"/>
      <c r="P49" s="64"/>
      <c r="Q49" s="64"/>
    </row>
    <row r="50" spans="1:18" ht="113.25" customHeight="1" x14ac:dyDescent="0.25">
      <c r="A50" s="14"/>
      <c r="B50" s="24" t="s">
        <v>219</v>
      </c>
      <c r="C50" s="21"/>
      <c r="D50" s="88" t="s">
        <v>225</v>
      </c>
      <c r="E50" s="21" t="str">
        <f t="shared" si="7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50" s="62"/>
      <c r="G50" s="36"/>
      <c r="H50" s="36">
        <v>43281</v>
      </c>
      <c r="I50" s="62"/>
      <c r="J50" s="63"/>
      <c r="K50" s="63"/>
      <c r="L50" s="63"/>
      <c r="M50" s="63"/>
      <c r="N50" s="60"/>
      <c r="O50" s="60" t="s">
        <v>55</v>
      </c>
      <c r="Q50" s="60"/>
    </row>
    <row r="51" spans="1:18" ht="117.75" customHeight="1" x14ac:dyDescent="0.25">
      <c r="A51" s="14"/>
      <c r="B51" s="24" t="s">
        <v>218</v>
      </c>
      <c r="C51" s="21"/>
      <c r="D51" s="88" t="s">
        <v>225</v>
      </c>
      <c r="E51" s="21" t="str">
        <f t="shared" si="7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51" s="62"/>
      <c r="G51" s="36"/>
      <c r="H51" s="36">
        <v>43646</v>
      </c>
      <c r="I51" s="62"/>
      <c r="J51" s="63"/>
      <c r="K51" s="63"/>
      <c r="L51" s="63"/>
      <c r="M51" s="63"/>
      <c r="N51" s="64"/>
      <c r="O51" s="64"/>
      <c r="P51" s="64"/>
      <c r="Q51" s="64"/>
    </row>
    <row r="52" spans="1:18" ht="118.5" customHeight="1" x14ac:dyDescent="0.25">
      <c r="A52" s="14"/>
      <c r="B52" s="24" t="s">
        <v>220</v>
      </c>
      <c r="C52" s="17"/>
      <c r="D52" s="88" t="s">
        <v>225</v>
      </c>
      <c r="E52" s="21" t="str">
        <f t="shared" si="7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52" s="62"/>
      <c r="G52" s="36"/>
      <c r="H52" s="36">
        <v>44012</v>
      </c>
      <c r="I52" s="62"/>
      <c r="J52" s="63"/>
      <c r="K52" s="63"/>
      <c r="L52" s="63"/>
      <c r="M52" s="63"/>
      <c r="N52" s="64"/>
      <c r="O52" s="64"/>
      <c r="P52" s="64"/>
      <c r="Q52" s="64"/>
    </row>
    <row r="53" spans="1:18" ht="42" customHeight="1" x14ac:dyDescent="0.25">
      <c r="A53" s="112" t="s">
        <v>30</v>
      </c>
      <c r="B53" s="112" t="s">
        <v>29</v>
      </c>
      <c r="C53" s="112"/>
      <c r="D53" s="132" t="s">
        <v>225</v>
      </c>
      <c r="E53" s="112" t="s">
        <v>65</v>
      </c>
      <c r="F53" s="135" t="s">
        <v>144</v>
      </c>
      <c r="G53" s="129">
        <v>43101</v>
      </c>
      <c r="H53" s="129">
        <v>44196</v>
      </c>
      <c r="I53" s="9" t="s">
        <v>141</v>
      </c>
      <c r="J53" s="93">
        <f>J54+J55</f>
        <v>216570</v>
      </c>
      <c r="K53" s="93"/>
      <c r="L53" s="93">
        <f>L54+L55</f>
        <v>217052.79999999999</v>
      </c>
      <c r="M53" s="93">
        <f>M54+M55</f>
        <v>210537.60000000001</v>
      </c>
      <c r="N53" s="107" t="s">
        <v>55</v>
      </c>
      <c r="O53" s="107" t="s">
        <v>55</v>
      </c>
      <c r="P53" s="107" t="s">
        <v>55</v>
      </c>
      <c r="Q53" s="107" t="s">
        <v>55</v>
      </c>
    </row>
    <row r="54" spans="1:18" ht="30" customHeight="1" x14ac:dyDescent="0.25">
      <c r="A54" s="113"/>
      <c r="B54" s="113"/>
      <c r="C54" s="113"/>
      <c r="D54" s="133"/>
      <c r="E54" s="113"/>
      <c r="F54" s="136"/>
      <c r="G54" s="130"/>
      <c r="H54" s="130"/>
      <c r="I54" s="9" t="s">
        <v>140</v>
      </c>
      <c r="J54" s="93">
        <f>J56+J60</f>
        <v>63897.4</v>
      </c>
      <c r="K54" s="93"/>
      <c r="L54" s="93">
        <f>L56+L60</f>
        <v>63900.2</v>
      </c>
      <c r="M54" s="93">
        <f t="shared" ref="M54" si="8">M56+M60</f>
        <v>65430.400000000001</v>
      </c>
      <c r="N54" s="108"/>
      <c r="O54" s="108"/>
      <c r="P54" s="108"/>
      <c r="Q54" s="108"/>
    </row>
    <row r="55" spans="1:18" ht="37.5" customHeight="1" x14ac:dyDescent="0.25">
      <c r="A55" s="114"/>
      <c r="B55" s="114"/>
      <c r="C55" s="114"/>
      <c r="D55" s="134"/>
      <c r="E55" s="114"/>
      <c r="F55" s="137"/>
      <c r="G55" s="131"/>
      <c r="H55" s="131"/>
      <c r="I55" s="9" t="s">
        <v>142</v>
      </c>
      <c r="J55" s="93">
        <f>J57+J58</f>
        <v>152672.6</v>
      </c>
      <c r="K55" s="93"/>
      <c r="L55" s="93">
        <f t="shared" ref="L55:M55" si="9">L57+L58</f>
        <v>153152.6</v>
      </c>
      <c r="M55" s="93">
        <f t="shared" si="9"/>
        <v>145107.20000000001</v>
      </c>
      <c r="N55" s="109"/>
      <c r="O55" s="109"/>
      <c r="P55" s="109"/>
      <c r="Q55" s="109"/>
    </row>
    <row r="56" spans="1:18" ht="39.75" customHeight="1" x14ac:dyDescent="0.25">
      <c r="A56" s="138" t="s">
        <v>28</v>
      </c>
      <c r="B56" s="140" t="s">
        <v>148</v>
      </c>
      <c r="C56" s="138"/>
      <c r="D56" s="142" t="s">
        <v>225</v>
      </c>
      <c r="E56" s="138" t="s">
        <v>65</v>
      </c>
      <c r="F56" s="157" t="s">
        <v>76</v>
      </c>
      <c r="G56" s="147">
        <v>43101</v>
      </c>
      <c r="H56" s="147">
        <v>44196</v>
      </c>
      <c r="I56" s="14" t="s">
        <v>140</v>
      </c>
      <c r="J56" s="100">
        <v>56379.9</v>
      </c>
      <c r="K56" s="100"/>
      <c r="L56" s="100">
        <v>56382.7</v>
      </c>
      <c r="M56" s="100">
        <v>57912.9</v>
      </c>
      <c r="N56" s="159" t="s">
        <v>55</v>
      </c>
      <c r="O56" s="159" t="s">
        <v>55</v>
      </c>
      <c r="P56" s="159" t="s">
        <v>55</v>
      </c>
      <c r="Q56" s="159" t="s">
        <v>55</v>
      </c>
    </row>
    <row r="57" spans="1:18" ht="37.5" customHeight="1" x14ac:dyDescent="0.25">
      <c r="A57" s="139"/>
      <c r="B57" s="141"/>
      <c r="C57" s="139"/>
      <c r="D57" s="143"/>
      <c r="E57" s="139"/>
      <c r="F57" s="158"/>
      <c r="G57" s="148"/>
      <c r="H57" s="148"/>
      <c r="I57" s="14" t="s">
        <v>142</v>
      </c>
      <c r="J57" s="100">
        <f>116668.3+34174.1</f>
        <v>150842.4</v>
      </c>
      <c r="K57" s="100"/>
      <c r="L57" s="100">
        <f>116668.3+34654.1</f>
        <v>151322.4</v>
      </c>
      <c r="M57" s="100">
        <f>116668.3+26608.7</f>
        <v>143277</v>
      </c>
      <c r="N57" s="160"/>
      <c r="O57" s="160"/>
      <c r="P57" s="160"/>
      <c r="Q57" s="160"/>
    </row>
    <row r="58" spans="1:18" ht="110.25" x14ac:dyDescent="0.25">
      <c r="A58" s="14" t="s">
        <v>27</v>
      </c>
      <c r="B58" s="56" t="s">
        <v>149</v>
      </c>
      <c r="C58" s="14"/>
      <c r="D58" s="88" t="s">
        <v>225</v>
      </c>
      <c r="E58" s="14" t="str">
        <f>E56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58" s="21" t="s">
        <v>112</v>
      </c>
      <c r="G58" s="15">
        <v>43191</v>
      </c>
      <c r="H58" s="15">
        <v>44104</v>
      </c>
      <c r="I58" s="14" t="s">
        <v>142</v>
      </c>
      <c r="J58" s="100">
        <v>1830.2</v>
      </c>
      <c r="K58" s="100"/>
      <c r="L58" s="100">
        <v>1830.2</v>
      </c>
      <c r="M58" s="100">
        <v>1830.2</v>
      </c>
      <c r="N58" s="23"/>
      <c r="O58" s="17" t="s">
        <v>55</v>
      </c>
      <c r="P58" s="17" t="s">
        <v>55</v>
      </c>
      <c r="Q58" s="23"/>
      <c r="R58" s="58"/>
    </row>
    <row r="59" spans="1:18" ht="117.75" customHeight="1" x14ac:dyDescent="0.25">
      <c r="A59" s="14" t="s">
        <v>92</v>
      </c>
      <c r="B59" s="55" t="s">
        <v>82</v>
      </c>
      <c r="C59" s="20"/>
      <c r="D59" s="88" t="s">
        <v>225</v>
      </c>
      <c r="E59" s="20" t="str">
        <f t="shared" ref="E59:E60" si="10">E58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59" s="21" t="s">
        <v>124</v>
      </c>
      <c r="G59" s="15">
        <v>43191</v>
      </c>
      <c r="H59" s="15">
        <v>44104</v>
      </c>
      <c r="I59" s="14"/>
      <c r="J59" s="98"/>
      <c r="K59" s="98"/>
      <c r="L59" s="98"/>
      <c r="M59" s="98"/>
      <c r="N59" s="23"/>
      <c r="O59" s="17" t="s">
        <v>55</v>
      </c>
      <c r="P59" s="17" t="s">
        <v>55</v>
      </c>
      <c r="Q59" s="23"/>
    </row>
    <row r="60" spans="1:18" ht="110.25" x14ac:dyDescent="0.25">
      <c r="A60" s="14" t="s">
        <v>93</v>
      </c>
      <c r="B60" s="56" t="s">
        <v>59</v>
      </c>
      <c r="C60" s="14"/>
      <c r="D60" s="88" t="s">
        <v>225</v>
      </c>
      <c r="E60" s="14" t="str">
        <f t="shared" si="10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0" s="65" t="s">
        <v>81</v>
      </c>
      <c r="G60" s="15">
        <v>43101</v>
      </c>
      <c r="H60" s="15">
        <v>44196</v>
      </c>
      <c r="I60" s="14" t="s">
        <v>140</v>
      </c>
      <c r="J60" s="100">
        <v>7517.5</v>
      </c>
      <c r="K60" s="100"/>
      <c r="L60" s="100">
        <v>7517.5</v>
      </c>
      <c r="M60" s="100">
        <v>7517.5</v>
      </c>
      <c r="N60" s="17" t="s">
        <v>55</v>
      </c>
      <c r="O60" s="17" t="s">
        <v>55</v>
      </c>
      <c r="P60" s="17" t="s">
        <v>55</v>
      </c>
      <c r="Q60" s="17" t="s">
        <v>55</v>
      </c>
    </row>
    <row r="61" spans="1:18" ht="127.5" customHeight="1" x14ac:dyDescent="0.25">
      <c r="A61" s="14"/>
      <c r="B61" s="18" t="s">
        <v>178</v>
      </c>
      <c r="C61" s="17" t="s">
        <v>55</v>
      </c>
      <c r="D61" s="88" t="s">
        <v>225</v>
      </c>
      <c r="E61" s="21" t="s">
        <v>105</v>
      </c>
      <c r="F61" s="31"/>
      <c r="G61" s="15"/>
      <c r="H61" s="15">
        <v>43151</v>
      </c>
      <c r="I61" s="14"/>
      <c r="J61" s="16"/>
      <c r="K61" s="16"/>
      <c r="L61" s="16"/>
      <c r="M61" s="16"/>
      <c r="N61" s="17" t="s">
        <v>55</v>
      </c>
      <c r="O61" s="17"/>
      <c r="P61" s="17"/>
      <c r="Q61" s="17"/>
    </row>
    <row r="62" spans="1:18" ht="126.75" customHeight="1" x14ac:dyDescent="0.25">
      <c r="A62" s="14"/>
      <c r="B62" s="18" t="s">
        <v>179</v>
      </c>
      <c r="C62" s="17" t="s">
        <v>55</v>
      </c>
      <c r="D62" s="88" t="s">
        <v>225</v>
      </c>
      <c r="E62" s="21" t="s">
        <v>105</v>
      </c>
      <c r="F62" s="31"/>
      <c r="G62" s="15"/>
      <c r="H62" s="15">
        <v>43516</v>
      </c>
      <c r="I62" s="14"/>
      <c r="J62" s="16"/>
      <c r="K62" s="16"/>
      <c r="L62" s="16"/>
      <c r="M62" s="16"/>
      <c r="N62" s="17"/>
      <c r="O62" s="17"/>
      <c r="P62" s="17"/>
      <c r="Q62" s="17"/>
    </row>
    <row r="63" spans="1:18" ht="98.25" customHeight="1" x14ac:dyDescent="0.25">
      <c r="A63" s="14"/>
      <c r="B63" s="18" t="s">
        <v>180</v>
      </c>
      <c r="C63" s="17" t="s">
        <v>55</v>
      </c>
      <c r="D63" s="88" t="s">
        <v>225</v>
      </c>
      <c r="E63" s="21" t="s">
        <v>105</v>
      </c>
      <c r="F63" s="31"/>
      <c r="G63" s="15"/>
      <c r="H63" s="15">
        <v>43881</v>
      </c>
      <c r="I63" s="14"/>
      <c r="J63" s="16"/>
      <c r="K63" s="16"/>
      <c r="L63" s="16"/>
      <c r="M63" s="16"/>
      <c r="N63" s="17"/>
      <c r="O63" s="17"/>
      <c r="P63" s="17"/>
      <c r="Q63" s="17"/>
    </row>
    <row r="64" spans="1:18" ht="36" customHeight="1" x14ac:dyDescent="0.25">
      <c r="A64" s="112" t="s">
        <v>26</v>
      </c>
      <c r="B64" s="112" t="s">
        <v>25</v>
      </c>
      <c r="C64" s="112"/>
      <c r="D64" s="132" t="s">
        <v>225</v>
      </c>
      <c r="E64" s="135" t="str">
        <f>E53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4" s="135" t="s">
        <v>84</v>
      </c>
      <c r="G64" s="129">
        <v>43101</v>
      </c>
      <c r="H64" s="129">
        <v>44136</v>
      </c>
      <c r="I64" s="9" t="s">
        <v>141</v>
      </c>
      <c r="J64" s="12">
        <f>J66</f>
        <v>167</v>
      </c>
      <c r="K64" s="12"/>
      <c r="L64" s="12">
        <f t="shared" ref="L64:M64" si="11">L66</f>
        <v>167</v>
      </c>
      <c r="M64" s="12">
        <f t="shared" si="11"/>
        <v>167</v>
      </c>
      <c r="N64" s="107" t="s">
        <v>55</v>
      </c>
      <c r="O64" s="107" t="s">
        <v>55</v>
      </c>
      <c r="P64" s="107" t="s">
        <v>55</v>
      </c>
      <c r="Q64" s="107" t="s">
        <v>55</v>
      </c>
    </row>
    <row r="65" spans="1:17" ht="33" customHeight="1" x14ac:dyDescent="0.25">
      <c r="A65" s="113"/>
      <c r="B65" s="113"/>
      <c r="C65" s="113"/>
      <c r="D65" s="133"/>
      <c r="E65" s="136"/>
      <c r="F65" s="136"/>
      <c r="G65" s="130"/>
      <c r="H65" s="130"/>
      <c r="I65" s="9" t="s">
        <v>140</v>
      </c>
      <c r="J65" s="12"/>
      <c r="K65" s="12"/>
      <c r="L65" s="12"/>
      <c r="M65" s="12"/>
      <c r="N65" s="108"/>
      <c r="O65" s="108"/>
      <c r="P65" s="108"/>
      <c r="Q65" s="108"/>
    </row>
    <row r="66" spans="1:17" ht="39.75" customHeight="1" x14ac:dyDescent="0.25">
      <c r="A66" s="114"/>
      <c r="B66" s="114"/>
      <c r="C66" s="114"/>
      <c r="D66" s="134"/>
      <c r="E66" s="137"/>
      <c r="F66" s="137"/>
      <c r="G66" s="131"/>
      <c r="H66" s="131"/>
      <c r="I66" s="9" t="s">
        <v>142</v>
      </c>
      <c r="J66" s="12">
        <f>SUM(J69:J71)</f>
        <v>167</v>
      </c>
      <c r="K66" s="12"/>
      <c r="L66" s="12">
        <f>SUM(L69:L71)</f>
        <v>167</v>
      </c>
      <c r="M66" s="12">
        <f>SUM(M69:M71)</f>
        <v>167</v>
      </c>
      <c r="N66" s="109"/>
      <c r="O66" s="109"/>
      <c r="P66" s="109"/>
      <c r="Q66" s="109"/>
    </row>
    <row r="67" spans="1:17" ht="122.25" customHeight="1" x14ac:dyDescent="0.25">
      <c r="A67" s="14" t="s">
        <v>24</v>
      </c>
      <c r="B67" s="56" t="s">
        <v>150</v>
      </c>
      <c r="C67" s="14"/>
      <c r="D67" s="88" t="s">
        <v>225</v>
      </c>
      <c r="E67" s="14" t="s">
        <v>65</v>
      </c>
      <c r="F67" s="21" t="s">
        <v>75</v>
      </c>
      <c r="G67" s="15">
        <v>43101</v>
      </c>
      <c r="H67" s="15">
        <v>44136</v>
      </c>
      <c r="I67" s="14"/>
      <c r="J67" s="16"/>
      <c r="K67" s="16"/>
      <c r="L67" s="16"/>
      <c r="M67" s="16"/>
      <c r="N67" s="17" t="s">
        <v>55</v>
      </c>
      <c r="O67" s="17" t="s">
        <v>55</v>
      </c>
      <c r="P67" s="17" t="s">
        <v>55</v>
      </c>
      <c r="Q67" s="17" t="s">
        <v>55</v>
      </c>
    </row>
    <row r="68" spans="1:17" ht="114.75" customHeight="1" x14ac:dyDescent="0.25">
      <c r="A68" s="14" t="s">
        <v>23</v>
      </c>
      <c r="B68" s="56" t="s">
        <v>171</v>
      </c>
      <c r="C68" s="14"/>
      <c r="D68" s="88" t="s">
        <v>225</v>
      </c>
      <c r="E68" s="14" t="str">
        <f t="shared" ref="E68:E76" si="12">E67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8" s="21" t="s">
        <v>143</v>
      </c>
      <c r="G68" s="15">
        <v>43101</v>
      </c>
      <c r="H68" s="15">
        <v>44136</v>
      </c>
      <c r="I68" s="14"/>
      <c r="J68" s="16"/>
      <c r="K68" s="16"/>
      <c r="L68" s="16"/>
      <c r="M68" s="16"/>
      <c r="N68" s="17" t="s">
        <v>55</v>
      </c>
      <c r="O68" s="17" t="s">
        <v>55</v>
      </c>
      <c r="P68" s="17" t="s">
        <v>55</v>
      </c>
      <c r="Q68" s="17" t="s">
        <v>55</v>
      </c>
    </row>
    <row r="69" spans="1:17" ht="115.5" customHeight="1" x14ac:dyDescent="0.25">
      <c r="A69" s="14" t="s">
        <v>22</v>
      </c>
      <c r="B69" s="55" t="s">
        <v>211</v>
      </c>
      <c r="C69" s="20"/>
      <c r="D69" s="88" t="s">
        <v>225</v>
      </c>
      <c r="E69" s="20" t="str">
        <f t="shared" si="12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9" s="21" t="s">
        <v>145</v>
      </c>
      <c r="G69" s="15">
        <v>43101</v>
      </c>
      <c r="H69" s="15">
        <v>44196</v>
      </c>
      <c r="I69" s="14" t="s">
        <v>142</v>
      </c>
      <c r="J69" s="22">
        <v>167</v>
      </c>
      <c r="K69" s="22"/>
      <c r="L69" s="22">
        <v>167</v>
      </c>
      <c r="M69" s="22">
        <v>167</v>
      </c>
      <c r="N69" s="17" t="s">
        <v>55</v>
      </c>
      <c r="O69" s="17" t="s">
        <v>55</v>
      </c>
      <c r="P69" s="17" t="s">
        <v>55</v>
      </c>
      <c r="Q69" s="17" t="s">
        <v>55</v>
      </c>
    </row>
    <row r="70" spans="1:17" ht="114" customHeight="1" x14ac:dyDescent="0.25">
      <c r="A70" s="14"/>
      <c r="B70" s="18" t="s">
        <v>181</v>
      </c>
      <c r="C70" s="17" t="s">
        <v>55</v>
      </c>
      <c r="D70" s="88" t="s">
        <v>225</v>
      </c>
      <c r="E70" s="20" t="str">
        <f t="shared" si="12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G70" s="20"/>
      <c r="H70" s="36">
        <v>43343</v>
      </c>
      <c r="I70" s="20"/>
      <c r="J70" s="22"/>
      <c r="K70" s="22"/>
      <c r="L70" s="22"/>
      <c r="M70" s="22"/>
      <c r="N70" s="19"/>
      <c r="O70" s="19"/>
      <c r="P70" s="17" t="s">
        <v>55</v>
      </c>
      <c r="Q70" s="19"/>
    </row>
    <row r="71" spans="1:17" ht="110.25" x14ac:dyDescent="0.25">
      <c r="A71" s="14"/>
      <c r="B71" s="18" t="s">
        <v>182</v>
      </c>
      <c r="C71" s="17" t="s">
        <v>55</v>
      </c>
      <c r="D71" s="88" t="s">
        <v>225</v>
      </c>
      <c r="E71" s="20" t="str">
        <f t="shared" si="12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71" s="20"/>
      <c r="G71" s="20"/>
      <c r="H71" s="36">
        <v>43708</v>
      </c>
      <c r="I71" s="20"/>
      <c r="J71" s="22"/>
      <c r="K71" s="22"/>
      <c r="L71" s="22"/>
      <c r="M71" s="22"/>
      <c r="N71" s="19"/>
      <c r="O71" s="19"/>
      <c r="P71" s="17"/>
      <c r="Q71" s="19"/>
    </row>
    <row r="72" spans="1:17" ht="108.75" customHeight="1" x14ac:dyDescent="0.25">
      <c r="A72" s="14"/>
      <c r="B72" s="24" t="s">
        <v>183</v>
      </c>
      <c r="C72" s="17" t="s">
        <v>55</v>
      </c>
      <c r="D72" s="88" t="s">
        <v>225</v>
      </c>
      <c r="E72" s="20" t="str">
        <f t="shared" si="12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72" s="20"/>
      <c r="G72" s="20"/>
      <c r="H72" s="32">
        <v>44074</v>
      </c>
      <c r="I72" s="20"/>
      <c r="J72" s="22"/>
      <c r="K72" s="22"/>
      <c r="L72" s="22"/>
      <c r="M72" s="22"/>
      <c r="N72" s="19"/>
      <c r="O72" s="19"/>
      <c r="P72" s="17"/>
      <c r="Q72" s="19"/>
    </row>
    <row r="73" spans="1:17" ht="124.5" customHeight="1" x14ac:dyDescent="0.25">
      <c r="A73" s="9">
        <v>7</v>
      </c>
      <c r="B73" s="9" t="s">
        <v>60</v>
      </c>
      <c r="C73" s="9"/>
      <c r="D73" s="89" t="s">
        <v>225</v>
      </c>
      <c r="E73" s="9" t="str">
        <f>E53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73" s="33" t="s">
        <v>104</v>
      </c>
      <c r="G73" s="11">
        <v>43101</v>
      </c>
      <c r="H73" s="11">
        <v>43465</v>
      </c>
      <c r="I73" s="10"/>
      <c r="J73" s="34">
        <f>J74+J75</f>
        <v>0</v>
      </c>
      <c r="K73" s="34"/>
      <c r="L73" s="34">
        <f>L74+L75</f>
        <v>0</v>
      </c>
      <c r="M73" s="34">
        <f>M74+M75</f>
        <v>0</v>
      </c>
      <c r="N73" s="35" t="s">
        <v>55</v>
      </c>
      <c r="O73" s="35" t="s">
        <v>55</v>
      </c>
      <c r="P73" s="35" t="s">
        <v>55</v>
      </c>
      <c r="Q73" s="35" t="s">
        <v>55</v>
      </c>
    </row>
    <row r="74" spans="1:17" ht="110.25" x14ac:dyDescent="0.25">
      <c r="A74" s="21" t="s">
        <v>20</v>
      </c>
      <c r="B74" s="57" t="s">
        <v>151</v>
      </c>
      <c r="C74" s="17"/>
      <c r="D74" s="88" t="s">
        <v>225</v>
      </c>
      <c r="E74" s="20" t="str">
        <f t="shared" si="12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74" s="21" t="s">
        <v>172</v>
      </c>
      <c r="G74" s="15">
        <v>43101</v>
      </c>
      <c r="H74" s="15">
        <v>43465</v>
      </c>
      <c r="I74" s="14"/>
      <c r="J74" s="16"/>
      <c r="K74" s="16"/>
      <c r="L74" s="16"/>
      <c r="M74" s="16"/>
      <c r="N74" s="17" t="s">
        <v>55</v>
      </c>
      <c r="O74" s="17" t="s">
        <v>55</v>
      </c>
      <c r="P74" s="17" t="s">
        <v>55</v>
      </c>
      <c r="Q74" s="17" t="s">
        <v>55</v>
      </c>
    </row>
    <row r="75" spans="1:17" ht="110.25" x14ac:dyDescent="0.25">
      <c r="A75" s="21" t="s">
        <v>19</v>
      </c>
      <c r="B75" s="57" t="s">
        <v>152</v>
      </c>
      <c r="C75" s="17"/>
      <c r="D75" s="88" t="s">
        <v>225</v>
      </c>
      <c r="E75" s="20" t="str">
        <f t="shared" si="12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75" s="65" t="s">
        <v>85</v>
      </c>
      <c r="G75" s="15">
        <v>43101</v>
      </c>
      <c r="H75" s="15">
        <v>43465</v>
      </c>
      <c r="I75" s="14"/>
      <c r="J75" s="16"/>
      <c r="K75" s="16"/>
      <c r="L75" s="16"/>
      <c r="M75" s="16"/>
      <c r="N75" s="17" t="s">
        <v>55</v>
      </c>
      <c r="O75" s="17" t="s">
        <v>55</v>
      </c>
      <c r="P75" s="17" t="s">
        <v>55</v>
      </c>
      <c r="Q75" s="17" t="s">
        <v>55</v>
      </c>
    </row>
    <row r="76" spans="1:17" ht="110.25" x14ac:dyDescent="0.25">
      <c r="A76" s="14"/>
      <c r="B76" s="24" t="s">
        <v>234</v>
      </c>
      <c r="C76" s="17"/>
      <c r="D76" s="88" t="s">
        <v>225</v>
      </c>
      <c r="E76" s="20" t="str">
        <f t="shared" si="12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76" s="65"/>
      <c r="G76" s="15"/>
      <c r="H76" s="105" t="s">
        <v>233</v>
      </c>
      <c r="I76" s="14"/>
      <c r="J76" s="16"/>
      <c r="K76" s="16"/>
      <c r="L76" s="16"/>
      <c r="M76" s="16"/>
      <c r="N76" s="23"/>
      <c r="O76" s="17"/>
      <c r="P76" s="23"/>
      <c r="Q76" s="23"/>
    </row>
    <row r="77" spans="1:17" ht="25.5" customHeight="1" x14ac:dyDescent="0.25">
      <c r="A77" s="112" t="s">
        <v>96</v>
      </c>
      <c r="B77" s="112" t="s">
        <v>21</v>
      </c>
      <c r="C77" s="112"/>
      <c r="D77" s="132" t="s">
        <v>225</v>
      </c>
      <c r="E77" s="135" t="s">
        <v>18</v>
      </c>
      <c r="F77" s="144" t="s">
        <v>71</v>
      </c>
      <c r="G77" s="129">
        <v>43101</v>
      </c>
      <c r="H77" s="129">
        <v>44195</v>
      </c>
      <c r="I77" s="9" t="s">
        <v>141</v>
      </c>
      <c r="J77" s="93">
        <f>J78+J79</f>
        <v>21764.400000000001</v>
      </c>
      <c r="K77" s="93"/>
      <c r="L77" s="93">
        <f>L78+L79</f>
        <v>34278.199999999997</v>
      </c>
      <c r="M77" s="93">
        <f t="shared" ref="M77" si="13">M78+M79</f>
        <v>30436.7</v>
      </c>
      <c r="N77" s="107" t="s">
        <v>55</v>
      </c>
      <c r="O77" s="107" t="s">
        <v>55</v>
      </c>
      <c r="P77" s="107" t="s">
        <v>55</v>
      </c>
      <c r="Q77" s="107" t="s">
        <v>55</v>
      </c>
    </row>
    <row r="78" spans="1:17" ht="31.5" x14ac:dyDescent="0.25">
      <c r="A78" s="113"/>
      <c r="B78" s="113"/>
      <c r="C78" s="113"/>
      <c r="D78" s="133"/>
      <c r="E78" s="136"/>
      <c r="F78" s="145"/>
      <c r="G78" s="130"/>
      <c r="H78" s="130"/>
      <c r="I78" s="9" t="s">
        <v>140</v>
      </c>
      <c r="J78" s="93">
        <f>J83</f>
        <v>2047.2</v>
      </c>
      <c r="K78" s="93"/>
      <c r="L78" s="93">
        <f t="shared" ref="L78:M78" si="14">L83</f>
        <v>2147.1999999999998</v>
      </c>
      <c r="M78" s="93">
        <f t="shared" si="14"/>
        <v>2147.1999999999998</v>
      </c>
      <c r="N78" s="108"/>
      <c r="O78" s="108"/>
      <c r="P78" s="108"/>
      <c r="Q78" s="108"/>
    </row>
    <row r="79" spans="1:17" ht="31.5" x14ac:dyDescent="0.25">
      <c r="A79" s="114"/>
      <c r="B79" s="114"/>
      <c r="C79" s="114"/>
      <c r="D79" s="134"/>
      <c r="E79" s="137"/>
      <c r="F79" s="146"/>
      <c r="G79" s="131"/>
      <c r="H79" s="131"/>
      <c r="I79" s="9" t="s">
        <v>142</v>
      </c>
      <c r="J79" s="93">
        <f>J84</f>
        <v>19717.2</v>
      </c>
      <c r="K79" s="93"/>
      <c r="L79" s="93">
        <f t="shared" ref="L79:M79" si="15">L84</f>
        <v>32131</v>
      </c>
      <c r="M79" s="93">
        <f t="shared" si="15"/>
        <v>28289.5</v>
      </c>
      <c r="N79" s="109"/>
      <c r="O79" s="109"/>
      <c r="P79" s="109"/>
      <c r="Q79" s="109"/>
    </row>
    <row r="80" spans="1:17" ht="56.25" customHeight="1" x14ac:dyDescent="0.25">
      <c r="A80" s="14" t="s">
        <v>17</v>
      </c>
      <c r="B80" s="55" t="s">
        <v>156</v>
      </c>
      <c r="C80" s="20"/>
      <c r="D80" s="88" t="s">
        <v>225</v>
      </c>
      <c r="E80" s="20" t="s">
        <v>18</v>
      </c>
      <c r="F80" s="20" t="s">
        <v>153</v>
      </c>
      <c r="G80" s="15">
        <v>43101</v>
      </c>
      <c r="H80" s="15">
        <v>44195</v>
      </c>
      <c r="I80" s="20"/>
      <c r="J80" s="98"/>
      <c r="K80" s="98"/>
      <c r="L80" s="98"/>
      <c r="M80" s="98"/>
      <c r="N80" s="23" t="s">
        <v>55</v>
      </c>
      <c r="O80" s="23" t="s">
        <v>55</v>
      </c>
      <c r="P80" s="23" t="s">
        <v>55</v>
      </c>
      <c r="Q80" s="23" t="s">
        <v>55</v>
      </c>
    </row>
    <row r="81" spans="1:138" ht="101.25" customHeight="1" x14ac:dyDescent="0.25">
      <c r="A81" s="14" t="s">
        <v>58</v>
      </c>
      <c r="B81" s="56" t="s">
        <v>157</v>
      </c>
      <c r="C81" s="14"/>
      <c r="D81" s="88" t="s">
        <v>225</v>
      </c>
      <c r="E81" s="20" t="s">
        <v>18</v>
      </c>
      <c r="F81" s="14" t="s">
        <v>154</v>
      </c>
      <c r="G81" s="15">
        <v>43191</v>
      </c>
      <c r="H81" s="15">
        <v>44195</v>
      </c>
      <c r="I81" s="14"/>
      <c r="J81" s="94"/>
      <c r="K81" s="94"/>
      <c r="L81" s="94"/>
      <c r="M81" s="94"/>
      <c r="N81" s="23"/>
      <c r="O81" s="23" t="s">
        <v>55</v>
      </c>
      <c r="P81" s="23" t="s">
        <v>55</v>
      </c>
      <c r="Q81" s="23" t="s">
        <v>55</v>
      </c>
    </row>
    <row r="82" spans="1:138" ht="63" customHeight="1" x14ac:dyDescent="0.25">
      <c r="A82" s="95" t="s">
        <v>97</v>
      </c>
      <c r="B82" s="97" t="s">
        <v>162</v>
      </c>
      <c r="C82" s="97"/>
      <c r="D82" s="88" t="s">
        <v>225</v>
      </c>
      <c r="E82" s="20" t="s">
        <v>18</v>
      </c>
      <c r="F82" s="96" t="s">
        <v>155</v>
      </c>
      <c r="G82" s="15">
        <v>43101</v>
      </c>
      <c r="H82" s="15">
        <v>44195</v>
      </c>
      <c r="I82" s="14"/>
      <c r="J82" s="94"/>
      <c r="K82" s="94"/>
      <c r="L82" s="94"/>
      <c r="M82" s="94"/>
      <c r="N82" s="23" t="s">
        <v>55</v>
      </c>
      <c r="O82" s="23" t="s">
        <v>55</v>
      </c>
      <c r="P82" s="23" t="s">
        <v>55</v>
      </c>
      <c r="Q82" s="23" t="s">
        <v>55</v>
      </c>
    </row>
    <row r="83" spans="1:138" ht="39.75" customHeight="1" x14ac:dyDescent="0.25">
      <c r="A83" s="138" t="s">
        <v>98</v>
      </c>
      <c r="B83" s="140" t="s">
        <v>163</v>
      </c>
      <c r="C83" s="155"/>
      <c r="D83" s="142" t="s">
        <v>225</v>
      </c>
      <c r="E83" s="155" t="s">
        <v>18</v>
      </c>
      <c r="F83" s="157" t="s">
        <v>86</v>
      </c>
      <c r="G83" s="147">
        <v>43191</v>
      </c>
      <c r="H83" s="147">
        <v>44195</v>
      </c>
      <c r="I83" s="14" t="s">
        <v>140</v>
      </c>
      <c r="J83" s="98">
        <v>2047.2</v>
      </c>
      <c r="K83" s="98"/>
      <c r="L83" s="98">
        <v>2147.1999999999998</v>
      </c>
      <c r="M83" s="98">
        <v>2147.1999999999998</v>
      </c>
      <c r="N83" s="162"/>
      <c r="O83" s="162" t="s">
        <v>55</v>
      </c>
      <c r="P83" s="162" t="s">
        <v>55</v>
      </c>
      <c r="Q83" s="162" t="s">
        <v>55</v>
      </c>
    </row>
    <row r="84" spans="1:138" ht="33" customHeight="1" x14ac:dyDescent="0.25">
      <c r="A84" s="139"/>
      <c r="B84" s="141"/>
      <c r="C84" s="156"/>
      <c r="D84" s="143"/>
      <c r="E84" s="156"/>
      <c r="F84" s="158"/>
      <c r="G84" s="148"/>
      <c r="H84" s="148"/>
      <c r="I84" s="14" t="s">
        <v>142</v>
      </c>
      <c r="J84" s="98">
        <v>19717.2</v>
      </c>
      <c r="K84" s="98"/>
      <c r="L84" s="98">
        <v>32131</v>
      </c>
      <c r="M84" s="98">
        <v>28289.5</v>
      </c>
      <c r="N84" s="163"/>
      <c r="O84" s="163"/>
      <c r="P84" s="163"/>
      <c r="Q84" s="163"/>
    </row>
    <row r="85" spans="1:138" ht="66.75" customHeight="1" x14ac:dyDescent="0.25">
      <c r="A85" s="70"/>
      <c r="B85" s="18" t="s">
        <v>184</v>
      </c>
      <c r="C85" s="17" t="s">
        <v>55</v>
      </c>
      <c r="D85" s="88" t="s">
        <v>225</v>
      </c>
      <c r="E85" s="21" t="s">
        <v>18</v>
      </c>
      <c r="F85" s="61"/>
      <c r="G85" s="61"/>
      <c r="H85" s="66">
        <v>43190</v>
      </c>
      <c r="I85" s="21"/>
      <c r="J85" s="17"/>
      <c r="K85" s="17"/>
      <c r="L85" s="17"/>
      <c r="M85" s="17"/>
      <c r="N85" s="60" t="s">
        <v>55</v>
      </c>
      <c r="P85" s="60"/>
      <c r="Q85" s="60"/>
    </row>
    <row r="86" spans="1:138" ht="63" x14ac:dyDescent="0.25">
      <c r="A86" s="70"/>
      <c r="B86" s="18" t="s">
        <v>185</v>
      </c>
      <c r="C86" s="17" t="s">
        <v>55</v>
      </c>
      <c r="D86" s="88" t="s">
        <v>225</v>
      </c>
      <c r="E86" s="21" t="s">
        <v>18</v>
      </c>
      <c r="F86" s="61"/>
      <c r="G86" s="61"/>
      <c r="H86" s="66">
        <v>43555</v>
      </c>
      <c r="I86" s="21"/>
      <c r="J86" s="17"/>
      <c r="K86" s="17"/>
      <c r="L86" s="17"/>
      <c r="M86" s="17"/>
      <c r="N86" s="67"/>
      <c r="O86" s="60"/>
      <c r="P86" s="60"/>
      <c r="Q86" s="60"/>
    </row>
    <row r="87" spans="1:138" ht="63" x14ac:dyDescent="0.25">
      <c r="A87" s="70"/>
      <c r="B87" s="18" t="s">
        <v>186</v>
      </c>
      <c r="C87" s="17"/>
      <c r="D87" s="88" t="s">
        <v>225</v>
      </c>
      <c r="E87" s="21" t="s">
        <v>18</v>
      </c>
      <c r="F87" s="61"/>
      <c r="G87" s="61"/>
      <c r="H87" s="66">
        <v>43921</v>
      </c>
      <c r="I87" s="21"/>
      <c r="J87" s="17"/>
      <c r="K87" s="17"/>
      <c r="L87" s="17"/>
      <c r="M87" s="17"/>
      <c r="N87" s="67"/>
      <c r="O87" s="60"/>
      <c r="P87" s="60"/>
      <c r="Q87" s="60"/>
    </row>
    <row r="88" spans="1:138" ht="67.5" customHeight="1" x14ac:dyDescent="0.25">
      <c r="A88" s="26"/>
      <c r="B88" s="24" t="s">
        <v>212</v>
      </c>
      <c r="C88" s="17" t="s">
        <v>55</v>
      </c>
      <c r="D88" s="88" t="s">
        <v>225</v>
      </c>
      <c r="E88" s="21" t="s">
        <v>18</v>
      </c>
      <c r="F88" s="61"/>
      <c r="G88" s="61"/>
      <c r="H88" s="106">
        <v>43373</v>
      </c>
      <c r="I88" s="21"/>
      <c r="J88" s="17"/>
      <c r="K88" s="17"/>
      <c r="L88" s="17"/>
      <c r="M88" s="17"/>
      <c r="N88" s="67"/>
      <c r="O88" s="60"/>
      <c r="P88" s="17" t="s">
        <v>55</v>
      </c>
      <c r="Q88" s="71"/>
    </row>
    <row r="89" spans="1:138" ht="63" x14ac:dyDescent="0.25">
      <c r="A89" s="26"/>
      <c r="B89" s="24" t="s">
        <v>213</v>
      </c>
      <c r="C89" s="17" t="s">
        <v>55</v>
      </c>
      <c r="D89" s="88" t="s">
        <v>225</v>
      </c>
      <c r="E89" s="21" t="s">
        <v>18</v>
      </c>
      <c r="F89" s="61"/>
      <c r="G89" s="61"/>
      <c r="H89" s="66">
        <v>43738</v>
      </c>
      <c r="I89" s="21"/>
      <c r="J89" s="17"/>
      <c r="K89" s="17"/>
      <c r="L89" s="17"/>
      <c r="M89" s="17"/>
      <c r="N89" s="67"/>
      <c r="O89" s="60"/>
      <c r="P89" s="60"/>
      <c r="Q89" s="60"/>
    </row>
    <row r="90" spans="1:138" ht="68.25" customHeight="1" x14ac:dyDescent="0.25">
      <c r="A90" s="26"/>
      <c r="B90" s="24" t="s">
        <v>214</v>
      </c>
      <c r="C90" s="17" t="s">
        <v>55</v>
      </c>
      <c r="D90" s="88" t="s">
        <v>225</v>
      </c>
      <c r="E90" s="21" t="s">
        <v>18</v>
      </c>
      <c r="F90" s="87"/>
      <c r="G90" s="61"/>
      <c r="H90" s="66">
        <v>44104</v>
      </c>
      <c r="I90" s="21"/>
      <c r="J90" s="17"/>
      <c r="K90" s="17"/>
      <c r="L90" s="17"/>
      <c r="M90" s="17"/>
      <c r="N90" s="67"/>
      <c r="O90" s="60"/>
      <c r="P90" s="60"/>
      <c r="Q90" s="60"/>
    </row>
    <row r="91" spans="1:138" ht="69.75" customHeight="1" x14ac:dyDescent="0.25">
      <c r="A91" s="76" t="s">
        <v>69</v>
      </c>
      <c r="B91" s="78" t="s">
        <v>91</v>
      </c>
      <c r="C91" s="79"/>
      <c r="D91" s="89" t="s">
        <v>225</v>
      </c>
      <c r="E91" s="72" t="s">
        <v>18</v>
      </c>
      <c r="F91" s="72" t="s">
        <v>158</v>
      </c>
      <c r="G91" s="80">
        <v>43101</v>
      </c>
      <c r="H91" s="80">
        <v>44195</v>
      </c>
      <c r="I91" s="72"/>
      <c r="J91" s="79"/>
      <c r="K91" s="79"/>
      <c r="L91" s="79"/>
      <c r="M91" s="79"/>
      <c r="N91" s="35" t="s">
        <v>55</v>
      </c>
      <c r="O91" s="35" t="s">
        <v>55</v>
      </c>
      <c r="P91" s="35" t="s">
        <v>55</v>
      </c>
      <c r="Q91" s="35" t="s">
        <v>55</v>
      </c>
    </row>
    <row r="92" spans="1:138" ht="74.25" customHeight="1" x14ac:dyDescent="0.25">
      <c r="A92" s="83" t="s">
        <v>15</v>
      </c>
      <c r="B92" s="84" t="s">
        <v>159</v>
      </c>
      <c r="C92" s="81"/>
      <c r="D92" s="88" t="s">
        <v>225</v>
      </c>
      <c r="E92" s="21" t="s">
        <v>18</v>
      </c>
      <c r="F92" s="84" t="s">
        <v>113</v>
      </c>
      <c r="G92" s="85">
        <v>43191</v>
      </c>
      <c r="H92" s="85">
        <v>44195</v>
      </c>
      <c r="I92" s="77"/>
      <c r="J92" s="81"/>
      <c r="K92" s="81"/>
      <c r="L92" s="81"/>
      <c r="M92" s="81"/>
      <c r="N92" s="82"/>
      <c r="O92" s="23" t="s">
        <v>55</v>
      </c>
      <c r="P92" s="23" t="s">
        <v>55</v>
      </c>
      <c r="Q92" s="23" t="s">
        <v>55</v>
      </c>
    </row>
    <row r="93" spans="1:138" s="71" customFormat="1" ht="66.75" customHeight="1" x14ac:dyDescent="0.25">
      <c r="A93" s="14" t="s">
        <v>14</v>
      </c>
      <c r="B93" s="21" t="s">
        <v>160</v>
      </c>
      <c r="C93" s="17"/>
      <c r="D93" s="88" t="s">
        <v>225</v>
      </c>
      <c r="E93" s="21" t="s">
        <v>18</v>
      </c>
      <c r="F93" s="21" t="s">
        <v>161</v>
      </c>
      <c r="G93" s="85">
        <v>43191</v>
      </c>
      <c r="H93" s="85">
        <v>44195</v>
      </c>
      <c r="I93" s="21"/>
      <c r="J93" s="17"/>
      <c r="K93" s="17"/>
      <c r="L93" s="17"/>
      <c r="M93" s="17"/>
      <c r="N93" s="67"/>
      <c r="O93" s="23" t="s">
        <v>55</v>
      </c>
      <c r="P93" s="23" t="s">
        <v>55</v>
      </c>
      <c r="Q93" s="23" t="s">
        <v>55</v>
      </c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6"/>
      <c r="BK93" s="86"/>
      <c r="BL93" s="86"/>
      <c r="BM93" s="86"/>
      <c r="BN93" s="86"/>
      <c r="BO93" s="86"/>
      <c r="BP93" s="86"/>
      <c r="BQ93" s="86"/>
      <c r="BR93" s="86"/>
      <c r="BS93" s="86"/>
      <c r="BT93" s="86"/>
      <c r="BU93" s="86"/>
      <c r="BV93" s="86"/>
      <c r="BW93" s="86"/>
      <c r="BX93" s="86"/>
      <c r="BY93" s="86"/>
      <c r="BZ93" s="86"/>
      <c r="CA93" s="86"/>
      <c r="CB93" s="86"/>
      <c r="CC93" s="86"/>
      <c r="CD93" s="86"/>
      <c r="CE93" s="86"/>
      <c r="CF93" s="86"/>
      <c r="CG93" s="86"/>
      <c r="CH93" s="86"/>
      <c r="CI93" s="86"/>
      <c r="CJ93" s="86"/>
      <c r="CK93" s="86"/>
      <c r="CL93" s="86"/>
      <c r="CM93" s="86"/>
      <c r="CN93" s="86"/>
      <c r="CO93" s="86"/>
      <c r="CP93" s="86"/>
      <c r="CQ93" s="86"/>
      <c r="CR93" s="86"/>
      <c r="CS93" s="86"/>
      <c r="CT93" s="86"/>
      <c r="CU93" s="86"/>
      <c r="CV93" s="86"/>
      <c r="CW93" s="86"/>
      <c r="CX93" s="86"/>
      <c r="CY93" s="86"/>
      <c r="CZ93" s="86"/>
      <c r="DA93" s="86"/>
      <c r="DB93" s="86"/>
      <c r="DC93" s="86"/>
      <c r="DD93" s="86"/>
      <c r="DE93" s="86"/>
      <c r="DF93" s="86"/>
      <c r="DG93" s="86"/>
      <c r="DH93" s="86"/>
      <c r="DI93" s="86"/>
      <c r="DJ93" s="86"/>
      <c r="DK93" s="86"/>
      <c r="DL93" s="86"/>
      <c r="DM93" s="86"/>
      <c r="DN93" s="86"/>
      <c r="DO93" s="86"/>
      <c r="DP93" s="86"/>
      <c r="DQ93" s="86"/>
      <c r="DR93" s="86"/>
      <c r="DS93" s="86"/>
      <c r="DT93" s="86"/>
      <c r="DU93" s="86"/>
      <c r="DV93" s="86"/>
      <c r="DW93" s="86"/>
      <c r="DX93" s="86"/>
      <c r="DY93" s="86"/>
      <c r="DZ93" s="86"/>
      <c r="EA93" s="86"/>
      <c r="EB93" s="86"/>
      <c r="EC93" s="86"/>
      <c r="ED93" s="86"/>
      <c r="EE93" s="86"/>
      <c r="EF93" s="86"/>
      <c r="EG93" s="86"/>
      <c r="EH93" s="86"/>
    </row>
    <row r="94" spans="1:138" s="71" customFormat="1" ht="54.75" customHeight="1" x14ac:dyDescent="0.25">
      <c r="A94" s="14"/>
      <c r="B94" s="21" t="s">
        <v>187</v>
      </c>
      <c r="C94" s="17"/>
      <c r="D94" s="88" t="s">
        <v>225</v>
      </c>
      <c r="E94" s="21" t="s">
        <v>18</v>
      </c>
      <c r="F94" s="21"/>
      <c r="G94" s="36"/>
      <c r="H94" s="106">
        <v>43393</v>
      </c>
      <c r="I94" s="21"/>
      <c r="J94" s="17"/>
      <c r="K94" s="17"/>
      <c r="L94" s="17"/>
      <c r="M94" s="17"/>
      <c r="N94" s="67"/>
      <c r="O94" s="60"/>
      <c r="P94" s="60"/>
      <c r="Q94" s="23" t="s">
        <v>55</v>
      </c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6"/>
      <c r="BR94" s="86"/>
      <c r="BS94" s="86"/>
      <c r="BT94" s="86"/>
      <c r="BU94" s="86"/>
      <c r="BV94" s="86"/>
      <c r="BW94" s="86"/>
      <c r="BX94" s="86"/>
      <c r="BY94" s="86"/>
      <c r="BZ94" s="86"/>
      <c r="CA94" s="86"/>
      <c r="CB94" s="86"/>
      <c r="CC94" s="86"/>
      <c r="CD94" s="86"/>
      <c r="CE94" s="86"/>
      <c r="CF94" s="86"/>
      <c r="CG94" s="86"/>
      <c r="CH94" s="86"/>
      <c r="CI94" s="86"/>
      <c r="CJ94" s="86"/>
      <c r="CK94" s="86"/>
      <c r="CL94" s="86"/>
      <c r="CM94" s="86"/>
      <c r="CN94" s="86"/>
      <c r="CO94" s="86"/>
      <c r="CP94" s="86"/>
      <c r="CQ94" s="86"/>
      <c r="CR94" s="86"/>
      <c r="CS94" s="86"/>
      <c r="CT94" s="86"/>
      <c r="CU94" s="86"/>
      <c r="CV94" s="86"/>
      <c r="CW94" s="86"/>
      <c r="CX94" s="86"/>
      <c r="CY94" s="86"/>
      <c r="CZ94" s="86"/>
      <c r="DA94" s="86"/>
      <c r="DB94" s="86"/>
      <c r="DC94" s="86"/>
      <c r="DD94" s="86"/>
      <c r="DE94" s="86"/>
      <c r="DF94" s="86"/>
      <c r="DG94" s="86"/>
      <c r="DH94" s="86"/>
      <c r="DI94" s="86"/>
      <c r="DJ94" s="86"/>
      <c r="DK94" s="86"/>
      <c r="DL94" s="86"/>
      <c r="DM94" s="86"/>
      <c r="DN94" s="86"/>
      <c r="DO94" s="86"/>
      <c r="DP94" s="86"/>
      <c r="DQ94" s="86"/>
      <c r="DR94" s="86"/>
      <c r="DS94" s="86"/>
      <c r="DT94" s="86"/>
      <c r="DU94" s="86"/>
      <c r="DV94" s="86"/>
      <c r="DW94" s="86"/>
      <c r="DX94" s="86"/>
      <c r="DY94" s="86"/>
      <c r="DZ94" s="86"/>
      <c r="EA94" s="86"/>
      <c r="EB94" s="86"/>
      <c r="EC94" s="86"/>
      <c r="ED94" s="86"/>
      <c r="EE94" s="86"/>
      <c r="EF94" s="86"/>
      <c r="EG94" s="86"/>
      <c r="EH94" s="86"/>
    </row>
    <row r="95" spans="1:138" s="71" customFormat="1" ht="65.25" customHeight="1" x14ac:dyDescent="0.25">
      <c r="A95" s="14"/>
      <c r="B95" s="21" t="s">
        <v>188</v>
      </c>
      <c r="C95" s="17"/>
      <c r="D95" s="88" t="s">
        <v>225</v>
      </c>
      <c r="E95" s="21" t="s">
        <v>18</v>
      </c>
      <c r="F95" s="21"/>
      <c r="G95" s="36"/>
      <c r="H95" s="66">
        <v>43758</v>
      </c>
      <c r="I95" s="21"/>
      <c r="J95" s="17"/>
      <c r="K95" s="17"/>
      <c r="L95" s="17"/>
      <c r="M95" s="17"/>
      <c r="N95" s="67"/>
      <c r="O95" s="60"/>
      <c r="P95" s="60"/>
      <c r="Q95" s="60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6"/>
      <c r="BK95" s="86"/>
      <c r="BL95" s="86"/>
      <c r="BM95" s="86"/>
      <c r="BN95" s="86"/>
      <c r="BO95" s="86"/>
      <c r="BP95" s="86"/>
      <c r="BQ95" s="86"/>
      <c r="BR95" s="86"/>
      <c r="BS95" s="86"/>
      <c r="BT95" s="86"/>
      <c r="BU95" s="86"/>
      <c r="BV95" s="86"/>
      <c r="BW95" s="86"/>
      <c r="BX95" s="86"/>
      <c r="BY95" s="86"/>
      <c r="BZ95" s="86"/>
      <c r="CA95" s="86"/>
      <c r="CB95" s="86"/>
      <c r="CC95" s="86"/>
      <c r="CD95" s="86"/>
      <c r="CE95" s="86"/>
      <c r="CF95" s="86"/>
      <c r="CG95" s="86"/>
      <c r="CH95" s="86"/>
      <c r="CI95" s="86"/>
      <c r="CJ95" s="86"/>
      <c r="CK95" s="86"/>
      <c r="CL95" s="86"/>
      <c r="CM95" s="86"/>
      <c r="CN95" s="86"/>
      <c r="CO95" s="86"/>
      <c r="CP95" s="86"/>
      <c r="CQ95" s="86"/>
      <c r="CR95" s="86"/>
      <c r="CS95" s="86"/>
      <c r="CT95" s="86"/>
      <c r="CU95" s="86"/>
      <c r="CV95" s="86"/>
      <c r="CW95" s="86"/>
      <c r="CX95" s="86"/>
      <c r="CY95" s="86"/>
      <c r="CZ95" s="86"/>
      <c r="DA95" s="86"/>
      <c r="DB95" s="86"/>
      <c r="DC95" s="86"/>
      <c r="DD95" s="86"/>
      <c r="DE95" s="86"/>
      <c r="DF95" s="86"/>
      <c r="DG95" s="86"/>
      <c r="DH95" s="86"/>
      <c r="DI95" s="86"/>
      <c r="DJ95" s="86"/>
      <c r="DK95" s="86"/>
      <c r="DL95" s="86"/>
      <c r="DM95" s="86"/>
      <c r="DN95" s="86"/>
      <c r="DO95" s="86"/>
      <c r="DP95" s="86"/>
      <c r="DQ95" s="86"/>
      <c r="DR95" s="86"/>
      <c r="DS95" s="86"/>
      <c r="DT95" s="86"/>
      <c r="DU95" s="86"/>
      <c r="DV95" s="86"/>
      <c r="DW95" s="86"/>
      <c r="DX95" s="86"/>
      <c r="DY95" s="86"/>
      <c r="DZ95" s="86"/>
      <c r="EA95" s="86"/>
      <c r="EB95" s="86"/>
      <c r="EC95" s="86"/>
      <c r="ED95" s="86"/>
      <c r="EE95" s="86"/>
      <c r="EF95" s="86"/>
      <c r="EG95" s="86"/>
      <c r="EH95" s="86"/>
    </row>
    <row r="96" spans="1:138" s="71" customFormat="1" ht="66" customHeight="1" x14ac:dyDescent="0.25">
      <c r="A96" s="14"/>
      <c r="B96" s="21" t="s">
        <v>189</v>
      </c>
      <c r="C96" s="17"/>
      <c r="D96" s="88" t="s">
        <v>225</v>
      </c>
      <c r="E96" s="21" t="s">
        <v>18</v>
      </c>
      <c r="F96" s="21"/>
      <c r="G96" s="36"/>
      <c r="H96" s="66">
        <v>44124</v>
      </c>
      <c r="I96" s="21"/>
      <c r="J96" s="17"/>
      <c r="K96" s="17"/>
      <c r="L96" s="17"/>
      <c r="M96" s="17"/>
      <c r="N96" s="67"/>
      <c r="O96" s="60"/>
      <c r="P96" s="60"/>
      <c r="Q96" s="60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  <c r="BB96" s="86"/>
      <c r="BC96" s="86"/>
      <c r="BD96" s="86"/>
      <c r="BE96" s="86"/>
      <c r="BF96" s="86"/>
      <c r="BG96" s="86"/>
      <c r="BH96" s="86"/>
      <c r="BI96" s="86"/>
      <c r="BJ96" s="86"/>
      <c r="BK96" s="86"/>
      <c r="BL96" s="86"/>
      <c r="BM96" s="86"/>
      <c r="BN96" s="86"/>
      <c r="BO96" s="86"/>
      <c r="BP96" s="86"/>
      <c r="BQ96" s="86"/>
      <c r="BR96" s="86"/>
      <c r="BS96" s="86"/>
      <c r="BT96" s="86"/>
      <c r="BU96" s="86"/>
      <c r="BV96" s="86"/>
      <c r="BW96" s="86"/>
      <c r="BX96" s="86"/>
      <c r="BY96" s="86"/>
      <c r="BZ96" s="86"/>
      <c r="CA96" s="86"/>
      <c r="CB96" s="86"/>
      <c r="CC96" s="86"/>
      <c r="CD96" s="86"/>
      <c r="CE96" s="86"/>
      <c r="CF96" s="86"/>
      <c r="CG96" s="86"/>
      <c r="CH96" s="86"/>
      <c r="CI96" s="86"/>
      <c r="CJ96" s="86"/>
      <c r="CK96" s="86"/>
      <c r="CL96" s="86"/>
      <c r="CM96" s="86"/>
      <c r="CN96" s="86"/>
      <c r="CO96" s="86"/>
      <c r="CP96" s="86"/>
      <c r="CQ96" s="86"/>
      <c r="CR96" s="86"/>
      <c r="CS96" s="86"/>
      <c r="CT96" s="86"/>
      <c r="CU96" s="86"/>
      <c r="CV96" s="86"/>
      <c r="CW96" s="86"/>
      <c r="CX96" s="86"/>
      <c r="CY96" s="86"/>
      <c r="CZ96" s="86"/>
      <c r="DA96" s="86"/>
      <c r="DB96" s="86"/>
      <c r="DC96" s="86"/>
      <c r="DD96" s="86"/>
      <c r="DE96" s="86"/>
      <c r="DF96" s="86"/>
      <c r="DG96" s="86"/>
      <c r="DH96" s="86"/>
      <c r="DI96" s="86"/>
      <c r="DJ96" s="86"/>
      <c r="DK96" s="86"/>
      <c r="DL96" s="86"/>
      <c r="DM96" s="86"/>
      <c r="DN96" s="86"/>
      <c r="DO96" s="86"/>
      <c r="DP96" s="86"/>
      <c r="DQ96" s="86"/>
      <c r="DR96" s="86"/>
      <c r="DS96" s="86"/>
      <c r="DT96" s="86"/>
      <c r="DU96" s="86"/>
      <c r="DV96" s="86"/>
      <c r="DW96" s="86"/>
      <c r="DX96" s="86"/>
      <c r="DY96" s="86"/>
      <c r="DZ96" s="86"/>
      <c r="EA96" s="86"/>
      <c r="EB96" s="86"/>
      <c r="EC96" s="86"/>
      <c r="ED96" s="86"/>
      <c r="EE96" s="86"/>
      <c r="EF96" s="86"/>
      <c r="EG96" s="86"/>
      <c r="EH96" s="86"/>
    </row>
    <row r="97" spans="1:20" ht="15.75" customHeight="1" x14ac:dyDescent="0.25">
      <c r="A97" s="110" t="s">
        <v>16</v>
      </c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</row>
    <row r="98" spans="1:20" ht="28.5" customHeight="1" x14ac:dyDescent="0.25">
      <c r="A98" s="112" t="s">
        <v>94</v>
      </c>
      <c r="B98" s="112" t="s">
        <v>61</v>
      </c>
      <c r="C98" s="112"/>
      <c r="D98" s="132" t="s">
        <v>225</v>
      </c>
      <c r="E98" s="135" t="s">
        <v>63</v>
      </c>
      <c r="F98" s="112" t="s">
        <v>114</v>
      </c>
      <c r="G98" s="129">
        <v>43101</v>
      </c>
      <c r="H98" s="129">
        <v>44195</v>
      </c>
      <c r="I98" s="9" t="s">
        <v>141</v>
      </c>
      <c r="J98" s="93">
        <f>J99+J100</f>
        <v>30155.599999999999</v>
      </c>
      <c r="K98" s="93"/>
      <c r="L98" s="93">
        <f t="shared" ref="L98:M98" si="16">L99+L100</f>
        <v>23645.1</v>
      </c>
      <c r="M98" s="93">
        <f t="shared" si="16"/>
        <v>21645.1</v>
      </c>
      <c r="N98" s="107" t="s">
        <v>55</v>
      </c>
      <c r="O98" s="107" t="s">
        <v>55</v>
      </c>
      <c r="P98" s="107" t="s">
        <v>55</v>
      </c>
      <c r="Q98" s="107" t="s">
        <v>55</v>
      </c>
    </row>
    <row r="99" spans="1:20" ht="31.5" x14ac:dyDescent="0.25">
      <c r="A99" s="113"/>
      <c r="B99" s="113"/>
      <c r="C99" s="113"/>
      <c r="D99" s="133"/>
      <c r="E99" s="136"/>
      <c r="F99" s="113"/>
      <c r="G99" s="130"/>
      <c r="H99" s="130"/>
      <c r="I99" s="9" t="s">
        <v>140</v>
      </c>
      <c r="J99" s="93">
        <f>J101</f>
        <v>6637.3</v>
      </c>
      <c r="K99" s="93"/>
      <c r="L99" s="93">
        <f t="shared" ref="L99:M99" si="17">L101</f>
        <v>6637.3</v>
      </c>
      <c r="M99" s="93">
        <f t="shared" si="17"/>
        <v>6637.3</v>
      </c>
      <c r="N99" s="108"/>
      <c r="O99" s="108"/>
      <c r="P99" s="108"/>
      <c r="Q99" s="108"/>
    </row>
    <row r="100" spans="1:20" ht="31.5" x14ac:dyDescent="0.25">
      <c r="A100" s="114"/>
      <c r="B100" s="114"/>
      <c r="C100" s="114"/>
      <c r="D100" s="134"/>
      <c r="E100" s="137"/>
      <c r="F100" s="114"/>
      <c r="G100" s="131"/>
      <c r="H100" s="131"/>
      <c r="I100" s="9" t="s">
        <v>142</v>
      </c>
      <c r="J100" s="93">
        <f>J102</f>
        <v>23518.3</v>
      </c>
      <c r="K100" s="93"/>
      <c r="L100" s="93">
        <f t="shared" ref="L100:M100" si="18">L102</f>
        <v>17007.8</v>
      </c>
      <c r="M100" s="93">
        <f t="shared" si="18"/>
        <v>15007.8</v>
      </c>
      <c r="N100" s="109"/>
      <c r="O100" s="109"/>
      <c r="P100" s="109"/>
      <c r="Q100" s="109"/>
    </row>
    <row r="101" spans="1:20" ht="90.75" customHeight="1" x14ac:dyDescent="0.25">
      <c r="A101" s="138" t="s">
        <v>13</v>
      </c>
      <c r="B101" s="153" t="s">
        <v>164</v>
      </c>
      <c r="C101" s="138"/>
      <c r="D101" s="142" t="s">
        <v>225</v>
      </c>
      <c r="E101" s="138" t="s">
        <v>63</v>
      </c>
      <c r="F101" s="157" t="s">
        <v>115</v>
      </c>
      <c r="G101" s="147">
        <v>43101</v>
      </c>
      <c r="H101" s="147">
        <v>44195</v>
      </c>
      <c r="I101" s="14" t="s">
        <v>140</v>
      </c>
      <c r="J101" s="94">
        <v>6637.3</v>
      </c>
      <c r="K101" s="94"/>
      <c r="L101" s="94">
        <v>6637.3</v>
      </c>
      <c r="M101" s="94">
        <v>6637.3</v>
      </c>
      <c r="N101" s="23" t="s">
        <v>55</v>
      </c>
      <c r="O101" s="23" t="s">
        <v>55</v>
      </c>
      <c r="P101" s="23" t="s">
        <v>55</v>
      </c>
      <c r="Q101" s="23" t="s">
        <v>55</v>
      </c>
      <c r="T101" s="58"/>
    </row>
    <row r="102" spans="1:20" ht="67.5" customHeight="1" x14ac:dyDescent="0.25">
      <c r="A102" s="139"/>
      <c r="B102" s="154"/>
      <c r="C102" s="139"/>
      <c r="D102" s="143"/>
      <c r="E102" s="139"/>
      <c r="F102" s="158"/>
      <c r="G102" s="148"/>
      <c r="H102" s="148"/>
      <c r="I102" s="14" t="s">
        <v>142</v>
      </c>
      <c r="J102" s="94">
        <v>23518.3</v>
      </c>
      <c r="K102" s="94"/>
      <c r="L102" s="94">
        <f>68689.7-51681.9</f>
        <v>17007.8</v>
      </c>
      <c r="M102" s="94">
        <f>65086.4-50078.6</f>
        <v>15007.8</v>
      </c>
      <c r="N102" s="23" t="s">
        <v>55</v>
      </c>
      <c r="O102" s="23" t="s">
        <v>55</v>
      </c>
      <c r="P102" s="23" t="s">
        <v>55</v>
      </c>
      <c r="Q102" s="23" t="s">
        <v>55</v>
      </c>
    </row>
    <row r="103" spans="1:20" ht="94.5" x14ac:dyDescent="0.25">
      <c r="A103" s="21" t="s">
        <v>56</v>
      </c>
      <c r="B103" s="57" t="s">
        <v>165</v>
      </c>
      <c r="C103" s="21"/>
      <c r="D103" s="88" t="s">
        <v>225</v>
      </c>
      <c r="E103" s="21" t="str">
        <f>E101</f>
        <v>Отдел государственного лесного реестра и организации использования лесов</v>
      </c>
      <c r="F103" s="21" t="s">
        <v>166</v>
      </c>
      <c r="G103" s="15">
        <v>43101</v>
      </c>
      <c r="H103" s="15">
        <v>44195</v>
      </c>
      <c r="I103" s="14"/>
      <c r="J103" s="16"/>
      <c r="K103" s="16"/>
      <c r="L103" s="16"/>
      <c r="M103" s="16"/>
      <c r="N103" s="23" t="s">
        <v>55</v>
      </c>
      <c r="O103" s="23" t="s">
        <v>55</v>
      </c>
      <c r="P103" s="23" t="s">
        <v>55</v>
      </c>
      <c r="Q103" s="23" t="s">
        <v>55</v>
      </c>
    </row>
    <row r="104" spans="1:20" ht="72" customHeight="1" x14ac:dyDescent="0.25">
      <c r="A104" s="21"/>
      <c r="B104" s="57" t="s">
        <v>190</v>
      </c>
      <c r="C104" s="23" t="s">
        <v>55</v>
      </c>
      <c r="D104" s="88" t="s">
        <v>225</v>
      </c>
      <c r="E104" s="75" t="s">
        <v>63</v>
      </c>
      <c r="G104" s="36"/>
      <c r="H104" s="36">
        <v>43434</v>
      </c>
      <c r="I104" s="14"/>
      <c r="J104" s="16"/>
      <c r="K104" s="16"/>
      <c r="L104" s="16"/>
      <c r="M104" s="16"/>
      <c r="N104" s="23"/>
      <c r="O104" s="23"/>
      <c r="P104" s="71"/>
      <c r="Q104" s="23" t="s">
        <v>55</v>
      </c>
    </row>
    <row r="105" spans="1:20" ht="67.5" customHeight="1" x14ac:dyDescent="0.25">
      <c r="A105" s="21"/>
      <c r="B105" s="57" t="s">
        <v>191</v>
      </c>
      <c r="C105" s="23" t="s">
        <v>55</v>
      </c>
      <c r="D105" s="88" t="s">
        <v>225</v>
      </c>
      <c r="E105" s="75" t="s">
        <v>63</v>
      </c>
      <c r="F105" s="21"/>
      <c r="G105" s="36"/>
      <c r="H105" s="36">
        <v>43799</v>
      </c>
      <c r="I105" s="14"/>
      <c r="J105" s="16"/>
      <c r="K105" s="16"/>
      <c r="L105" s="16"/>
      <c r="M105" s="16"/>
      <c r="N105" s="23"/>
      <c r="O105" s="23"/>
      <c r="P105" s="23"/>
      <c r="Q105" s="23"/>
    </row>
    <row r="106" spans="1:20" ht="69.75" customHeight="1" x14ac:dyDescent="0.25">
      <c r="A106" s="21"/>
      <c r="B106" s="57" t="s">
        <v>192</v>
      </c>
      <c r="C106" s="23" t="s">
        <v>55</v>
      </c>
      <c r="D106" s="88" t="s">
        <v>225</v>
      </c>
      <c r="E106" s="75" t="s">
        <v>63</v>
      </c>
      <c r="F106" s="21"/>
      <c r="G106" s="36"/>
      <c r="H106" s="36">
        <v>44165</v>
      </c>
      <c r="I106" s="14"/>
      <c r="J106" s="16"/>
      <c r="K106" s="16"/>
      <c r="L106" s="16"/>
      <c r="M106" s="16"/>
      <c r="N106" s="23"/>
      <c r="O106" s="23"/>
      <c r="P106" s="23"/>
      <c r="Q106" s="23"/>
    </row>
    <row r="107" spans="1:20" ht="64.5" customHeight="1" x14ac:dyDescent="0.25">
      <c r="A107" s="21"/>
      <c r="B107" s="57" t="s">
        <v>193</v>
      </c>
      <c r="C107" s="21"/>
      <c r="D107" s="88" t="s">
        <v>225</v>
      </c>
      <c r="E107" s="75" t="s">
        <v>63</v>
      </c>
      <c r="F107" s="21"/>
      <c r="G107" s="36"/>
      <c r="H107" s="36">
        <v>43434</v>
      </c>
      <c r="I107" s="14"/>
      <c r="J107" s="16"/>
      <c r="K107" s="16"/>
      <c r="L107" s="16"/>
      <c r="M107" s="16"/>
      <c r="N107" s="23"/>
      <c r="O107" s="23"/>
      <c r="Q107" s="23" t="s">
        <v>55</v>
      </c>
    </row>
    <row r="108" spans="1:20" ht="65.25" customHeight="1" x14ac:dyDescent="0.25">
      <c r="A108" s="21"/>
      <c r="B108" s="57" t="s">
        <v>194</v>
      </c>
      <c r="C108" s="21"/>
      <c r="D108" s="88" t="s">
        <v>225</v>
      </c>
      <c r="E108" s="75" t="s">
        <v>63</v>
      </c>
      <c r="F108" s="21"/>
      <c r="G108" s="36"/>
      <c r="H108" s="36">
        <v>43799</v>
      </c>
      <c r="I108" s="14"/>
      <c r="J108" s="16"/>
      <c r="K108" s="16"/>
      <c r="L108" s="16"/>
      <c r="M108" s="16"/>
      <c r="N108" s="23"/>
      <c r="O108" s="23"/>
      <c r="P108" s="23"/>
      <c r="Q108" s="23"/>
    </row>
    <row r="109" spans="1:20" ht="63.75" customHeight="1" x14ac:dyDescent="0.25">
      <c r="A109" s="21"/>
      <c r="B109" s="57" t="s">
        <v>195</v>
      </c>
      <c r="C109" s="21"/>
      <c r="D109" s="88" t="s">
        <v>225</v>
      </c>
      <c r="E109" s="75" t="s">
        <v>63</v>
      </c>
      <c r="F109" s="21"/>
      <c r="G109" s="36"/>
      <c r="H109" s="36">
        <v>44165</v>
      </c>
      <c r="I109" s="14"/>
      <c r="J109" s="16"/>
      <c r="K109" s="16"/>
      <c r="L109" s="16"/>
      <c r="M109" s="16"/>
      <c r="N109" s="23"/>
      <c r="O109" s="23"/>
      <c r="P109" s="23"/>
      <c r="Q109" s="23"/>
    </row>
    <row r="110" spans="1:20" ht="62.25" customHeight="1" x14ac:dyDescent="0.25">
      <c r="A110" s="14"/>
      <c r="B110" s="24" t="s">
        <v>196</v>
      </c>
      <c r="C110" s="21"/>
      <c r="D110" s="88" t="s">
        <v>225</v>
      </c>
      <c r="E110" s="75" t="s">
        <v>63</v>
      </c>
      <c r="F110" s="21"/>
      <c r="G110" s="21"/>
      <c r="H110" s="36">
        <v>43373</v>
      </c>
      <c r="I110" s="14"/>
      <c r="J110" s="16"/>
      <c r="K110" s="16"/>
      <c r="L110" s="16"/>
      <c r="M110" s="16"/>
      <c r="N110" s="19"/>
      <c r="O110" s="23"/>
      <c r="P110" s="23" t="s">
        <v>55</v>
      </c>
      <c r="Q110" s="23"/>
    </row>
    <row r="111" spans="1:20" ht="71.25" customHeight="1" x14ac:dyDescent="0.25">
      <c r="A111" s="14"/>
      <c r="B111" s="24" t="s">
        <v>197</v>
      </c>
      <c r="C111" s="17"/>
      <c r="D111" s="88" t="s">
        <v>225</v>
      </c>
      <c r="E111" s="75" t="s">
        <v>63</v>
      </c>
      <c r="F111" s="21"/>
      <c r="G111" s="21"/>
      <c r="H111" s="36">
        <v>43738</v>
      </c>
      <c r="I111" s="14"/>
      <c r="J111" s="16"/>
      <c r="K111" s="16"/>
      <c r="L111" s="16"/>
      <c r="M111" s="16"/>
      <c r="N111" s="19"/>
      <c r="O111" s="23"/>
      <c r="P111" s="23"/>
      <c r="Q111" s="23"/>
    </row>
    <row r="112" spans="1:20" ht="66" customHeight="1" x14ac:dyDescent="0.25">
      <c r="A112" s="14"/>
      <c r="B112" s="24" t="s">
        <v>198</v>
      </c>
      <c r="C112" s="17"/>
      <c r="D112" s="88" t="s">
        <v>225</v>
      </c>
      <c r="E112" s="74" t="s">
        <v>63</v>
      </c>
      <c r="F112" s="14"/>
      <c r="G112" s="14"/>
      <c r="H112" s="15">
        <v>44104</v>
      </c>
      <c r="I112" s="14"/>
      <c r="J112" s="16"/>
      <c r="K112" s="16"/>
      <c r="L112" s="16"/>
      <c r="M112" s="16"/>
      <c r="N112" s="19"/>
      <c r="O112" s="23"/>
      <c r="P112" s="23"/>
      <c r="Q112" s="23"/>
    </row>
    <row r="113" spans="1:17" ht="63" x14ac:dyDescent="0.25">
      <c r="A113" s="10" t="s">
        <v>12</v>
      </c>
      <c r="B113" s="9" t="s">
        <v>95</v>
      </c>
      <c r="C113" s="9"/>
      <c r="D113" s="104" t="s">
        <v>225</v>
      </c>
      <c r="E113" s="10" t="s">
        <v>63</v>
      </c>
      <c r="F113" s="9" t="s">
        <v>121</v>
      </c>
      <c r="G113" s="11">
        <v>43101</v>
      </c>
      <c r="H113" s="11">
        <v>44195</v>
      </c>
      <c r="I113" s="9"/>
      <c r="J113" s="12"/>
      <c r="K113" s="12"/>
      <c r="L113" s="12"/>
      <c r="M113" s="12"/>
      <c r="N113" s="12" t="s">
        <v>55</v>
      </c>
      <c r="O113" s="12" t="s">
        <v>55</v>
      </c>
      <c r="P113" s="12" t="s">
        <v>55</v>
      </c>
      <c r="Q113" s="12" t="s">
        <v>55</v>
      </c>
    </row>
    <row r="114" spans="1:17" ht="63" x14ac:dyDescent="0.25">
      <c r="A114" s="21" t="s">
        <v>10</v>
      </c>
      <c r="B114" s="57" t="s">
        <v>173</v>
      </c>
      <c r="C114" s="14"/>
      <c r="D114" s="88" t="s">
        <v>225</v>
      </c>
      <c r="E114" s="14" t="str">
        <f>E112</f>
        <v>Отдел государственного лесного реестра и организации использования лесов</v>
      </c>
      <c r="F114" s="21" t="s">
        <v>101</v>
      </c>
      <c r="G114" s="15">
        <v>43101</v>
      </c>
      <c r="H114" s="15">
        <v>44195</v>
      </c>
      <c r="I114" s="14"/>
      <c r="J114" s="16"/>
      <c r="K114" s="16"/>
      <c r="L114" s="16"/>
      <c r="M114" s="16"/>
      <c r="N114" s="23" t="s">
        <v>55</v>
      </c>
      <c r="O114" s="23" t="s">
        <v>55</v>
      </c>
      <c r="P114" s="23" t="s">
        <v>55</v>
      </c>
      <c r="Q114" s="23" t="s">
        <v>55</v>
      </c>
    </row>
    <row r="115" spans="1:17" ht="63" x14ac:dyDescent="0.25">
      <c r="A115" s="21" t="s">
        <v>9</v>
      </c>
      <c r="B115" s="57" t="s">
        <v>174</v>
      </c>
      <c r="C115" s="14"/>
      <c r="D115" s="88" t="s">
        <v>225</v>
      </c>
      <c r="E115" s="14" t="str">
        <f>E91</f>
        <v>Отдел организации лесовосстановления и пользования лесными землями</v>
      </c>
      <c r="F115" s="14" t="s">
        <v>89</v>
      </c>
      <c r="G115" s="15">
        <v>43101</v>
      </c>
      <c r="H115" s="15">
        <v>44195</v>
      </c>
      <c r="I115" s="14"/>
      <c r="J115" s="16"/>
      <c r="K115" s="16"/>
      <c r="L115" s="16"/>
      <c r="M115" s="16"/>
      <c r="N115" s="23" t="s">
        <v>55</v>
      </c>
      <c r="O115" s="23" t="s">
        <v>55</v>
      </c>
      <c r="P115" s="23" t="s">
        <v>55</v>
      </c>
      <c r="Q115" s="23" t="s">
        <v>55</v>
      </c>
    </row>
    <row r="116" spans="1:17" ht="63" x14ac:dyDescent="0.25">
      <c r="A116" s="21"/>
      <c r="B116" s="24" t="s">
        <v>199</v>
      </c>
      <c r="C116" s="17" t="s">
        <v>55</v>
      </c>
      <c r="D116" s="88" t="s">
        <v>225</v>
      </c>
      <c r="E116" s="14" t="str">
        <f>E114</f>
        <v>Отдел государственного лесного реестра и организации использования лесов</v>
      </c>
      <c r="F116" s="14"/>
      <c r="G116" s="15"/>
      <c r="H116" s="36">
        <v>43191</v>
      </c>
      <c r="I116" s="14"/>
      <c r="J116" s="16"/>
      <c r="K116" s="16"/>
      <c r="L116" s="16"/>
      <c r="M116" s="16"/>
      <c r="N116" s="23"/>
      <c r="O116" s="23" t="s">
        <v>55</v>
      </c>
      <c r="P116" s="19"/>
      <c r="Q116" s="19"/>
    </row>
    <row r="117" spans="1:17" ht="63" x14ac:dyDescent="0.25">
      <c r="A117" s="21"/>
      <c r="B117" s="24" t="s">
        <v>200</v>
      </c>
      <c r="C117" s="17" t="s">
        <v>55</v>
      </c>
      <c r="D117" s="88" t="s">
        <v>225</v>
      </c>
      <c r="E117" s="14" t="str">
        <f>E116</f>
        <v>Отдел государственного лесного реестра и организации использования лесов</v>
      </c>
      <c r="F117" s="14"/>
      <c r="G117" s="15"/>
      <c r="H117" s="36">
        <v>43556</v>
      </c>
      <c r="I117" s="14"/>
      <c r="J117" s="16"/>
      <c r="K117" s="16"/>
      <c r="L117" s="16"/>
      <c r="M117" s="16"/>
      <c r="N117" s="19"/>
      <c r="O117" s="19"/>
      <c r="P117" s="19"/>
      <c r="Q117" s="19"/>
    </row>
    <row r="118" spans="1:17" ht="68.25" customHeight="1" x14ac:dyDescent="0.25">
      <c r="A118" s="21"/>
      <c r="B118" s="24" t="s">
        <v>201</v>
      </c>
      <c r="C118" s="17" t="s">
        <v>55</v>
      </c>
      <c r="D118" s="88" t="s">
        <v>225</v>
      </c>
      <c r="E118" s="14" t="str">
        <f>E117</f>
        <v>Отдел государственного лесного реестра и организации использования лесов</v>
      </c>
      <c r="F118" s="14"/>
      <c r="G118" s="15"/>
      <c r="H118" s="36">
        <v>43922</v>
      </c>
      <c r="I118" s="14"/>
      <c r="J118" s="16"/>
      <c r="K118" s="16"/>
      <c r="L118" s="16"/>
      <c r="M118" s="16"/>
      <c r="N118" s="19"/>
      <c r="O118" s="19"/>
      <c r="P118" s="19"/>
      <c r="Q118" s="19"/>
    </row>
    <row r="119" spans="1:17" ht="30.75" customHeight="1" x14ac:dyDescent="0.25">
      <c r="A119" s="112" t="s">
        <v>8</v>
      </c>
      <c r="B119" s="112" t="s">
        <v>11</v>
      </c>
      <c r="C119" s="112"/>
      <c r="D119" s="132" t="s">
        <v>225</v>
      </c>
      <c r="E119" s="135" t="s">
        <v>63</v>
      </c>
      <c r="F119" s="112" t="s">
        <v>122</v>
      </c>
      <c r="G119" s="129">
        <v>43101</v>
      </c>
      <c r="H119" s="129">
        <v>44190</v>
      </c>
      <c r="I119" s="9" t="s">
        <v>141</v>
      </c>
      <c r="J119" s="93">
        <f>J120+J121</f>
        <v>32607.8</v>
      </c>
      <c r="K119" s="93"/>
      <c r="L119" s="93">
        <f t="shared" ref="L119:M119" si="19">L120+L121</f>
        <v>22237.7</v>
      </c>
      <c r="M119" s="93">
        <f t="shared" si="19"/>
        <v>22237.7</v>
      </c>
      <c r="N119" s="107" t="s">
        <v>55</v>
      </c>
      <c r="O119" s="107" t="s">
        <v>55</v>
      </c>
      <c r="P119" s="107" t="s">
        <v>55</v>
      </c>
      <c r="Q119" s="107" t="s">
        <v>55</v>
      </c>
    </row>
    <row r="120" spans="1:17" ht="31.5" x14ac:dyDescent="0.25">
      <c r="A120" s="113"/>
      <c r="B120" s="113"/>
      <c r="C120" s="113"/>
      <c r="D120" s="133"/>
      <c r="E120" s="136"/>
      <c r="F120" s="113"/>
      <c r="G120" s="130"/>
      <c r="H120" s="130"/>
      <c r="I120" s="9" t="s">
        <v>140</v>
      </c>
      <c r="J120" s="93">
        <f>J122+J123</f>
        <v>32607.8</v>
      </c>
      <c r="K120" s="93"/>
      <c r="L120" s="93">
        <f t="shared" ref="L120:M120" si="20">L122+L123</f>
        <v>22237.7</v>
      </c>
      <c r="M120" s="93">
        <f t="shared" si="20"/>
        <v>22237.7</v>
      </c>
      <c r="N120" s="108"/>
      <c r="O120" s="108"/>
      <c r="P120" s="108"/>
      <c r="Q120" s="108"/>
    </row>
    <row r="121" spans="1:17" ht="29.25" customHeight="1" x14ac:dyDescent="0.25">
      <c r="A121" s="114"/>
      <c r="B121" s="114"/>
      <c r="C121" s="114"/>
      <c r="D121" s="134"/>
      <c r="E121" s="137"/>
      <c r="F121" s="114"/>
      <c r="G121" s="131"/>
      <c r="H121" s="131"/>
      <c r="I121" s="9" t="s">
        <v>142</v>
      </c>
      <c r="J121" s="93"/>
      <c r="K121" s="93"/>
      <c r="L121" s="93"/>
      <c r="M121" s="93"/>
      <c r="N121" s="109"/>
      <c r="O121" s="109"/>
      <c r="P121" s="109"/>
      <c r="Q121" s="109"/>
    </row>
    <row r="122" spans="1:17" ht="117.75" customHeight="1" x14ac:dyDescent="0.25">
      <c r="A122" s="14" t="s">
        <v>7</v>
      </c>
      <c r="B122" s="56" t="s">
        <v>167</v>
      </c>
      <c r="C122" s="14"/>
      <c r="D122" s="88" t="s">
        <v>225</v>
      </c>
      <c r="E122" s="14" t="s">
        <v>63</v>
      </c>
      <c r="F122" s="21" t="s">
        <v>125</v>
      </c>
      <c r="G122" s="15">
        <v>43101</v>
      </c>
      <c r="H122" s="15">
        <v>44190</v>
      </c>
      <c r="I122" s="14" t="s">
        <v>140</v>
      </c>
      <c r="J122" s="94">
        <f>14587.7+10370.1</f>
        <v>24957.8</v>
      </c>
      <c r="K122" s="94"/>
      <c r="L122" s="94">
        <v>14587.7</v>
      </c>
      <c r="M122" s="94">
        <v>14587.7</v>
      </c>
      <c r="N122" s="23" t="s">
        <v>55</v>
      </c>
      <c r="O122" s="23" t="s">
        <v>55</v>
      </c>
      <c r="P122" s="23" t="s">
        <v>55</v>
      </c>
      <c r="Q122" s="23" t="s">
        <v>55</v>
      </c>
    </row>
    <row r="123" spans="1:17" ht="72" customHeight="1" x14ac:dyDescent="0.25">
      <c r="A123" s="14" t="s">
        <v>57</v>
      </c>
      <c r="B123" s="56" t="s">
        <v>168</v>
      </c>
      <c r="C123" s="14"/>
      <c r="D123" s="88" t="s">
        <v>225</v>
      </c>
      <c r="E123" s="14" t="str">
        <f t="shared" ref="E123:E129" si="21">E122</f>
        <v>Отдел государственного лесного реестра и организации использования лесов</v>
      </c>
      <c r="F123" s="14" t="s">
        <v>87</v>
      </c>
      <c r="G123" s="15">
        <v>43101</v>
      </c>
      <c r="H123" s="15">
        <v>44190</v>
      </c>
      <c r="I123" s="14" t="s">
        <v>140</v>
      </c>
      <c r="J123" s="94">
        <v>7650</v>
      </c>
      <c r="K123" s="94"/>
      <c r="L123" s="94">
        <v>7650</v>
      </c>
      <c r="M123" s="94">
        <v>7650</v>
      </c>
      <c r="N123" s="23" t="s">
        <v>55</v>
      </c>
      <c r="O123" s="23" t="s">
        <v>55</v>
      </c>
      <c r="P123" s="23" t="s">
        <v>55</v>
      </c>
      <c r="Q123" s="23" t="s">
        <v>55</v>
      </c>
    </row>
    <row r="124" spans="1:17" ht="63" x14ac:dyDescent="0.25">
      <c r="A124" s="14"/>
      <c r="B124" s="24" t="s">
        <v>202</v>
      </c>
      <c r="C124" s="17" t="s">
        <v>55</v>
      </c>
      <c r="D124" s="88" t="s">
        <v>225</v>
      </c>
      <c r="E124" s="21" t="str">
        <f t="shared" si="21"/>
        <v>Отдел государственного лесного реестра и организации использования лесов</v>
      </c>
      <c r="F124" s="21"/>
      <c r="G124" s="21"/>
      <c r="H124" s="36">
        <v>43281</v>
      </c>
      <c r="I124" s="21"/>
      <c r="J124" s="17"/>
      <c r="K124" s="17"/>
      <c r="L124" s="17"/>
      <c r="M124" s="17"/>
      <c r="N124" s="60"/>
      <c r="O124" s="60" t="s">
        <v>55</v>
      </c>
      <c r="P124" s="67"/>
      <c r="Q124" s="60"/>
    </row>
    <row r="125" spans="1:17" ht="63" x14ac:dyDescent="0.25">
      <c r="A125" s="14"/>
      <c r="B125" s="24" t="s">
        <v>203</v>
      </c>
      <c r="C125" s="17" t="s">
        <v>55</v>
      </c>
      <c r="D125" s="88" t="s">
        <v>225</v>
      </c>
      <c r="E125" s="21" t="str">
        <f t="shared" si="21"/>
        <v>Отдел государственного лесного реестра и организации использования лесов</v>
      </c>
      <c r="F125" s="21"/>
      <c r="G125" s="21"/>
      <c r="H125" s="36">
        <v>43646</v>
      </c>
      <c r="I125" s="21"/>
      <c r="J125" s="17"/>
      <c r="K125" s="17"/>
      <c r="L125" s="17"/>
      <c r="M125" s="17"/>
      <c r="N125" s="60"/>
      <c r="O125" s="67"/>
      <c r="P125" s="67"/>
      <c r="Q125" s="67"/>
    </row>
    <row r="126" spans="1:17" ht="63" x14ac:dyDescent="0.25">
      <c r="A126" s="14"/>
      <c r="B126" s="24" t="s">
        <v>204</v>
      </c>
      <c r="C126" s="17" t="s">
        <v>55</v>
      </c>
      <c r="D126" s="88" t="s">
        <v>225</v>
      </c>
      <c r="E126" s="21" t="str">
        <f t="shared" si="21"/>
        <v>Отдел государственного лесного реестра и организации использования лесов</v>
      </c>
      <c r="F126" s="21"/>
      <c r="G126" s="21"/>
      <c r="H126" s="36">
        <v>44012</v>
      </c>
      <c r="I126" s="21"/>
      <c r="J126" s="17"/>
      <c r="K126" s="17"/>
      <c r="L126" s="17"/>
      <c r="M126" s="17"/>
      <c r="N126" s="60"/>
      <c r="O126" s="67"/>
      <c r="P126" s="67"/>
      <c r="Q126" s="67"/>
    </row>
    <row r="127" spans="1:17" ht="63" x14ac:dyDescent="0.25">
      <c r="A127" s="14"/>
      <c r="B127" s="18" t="s">
        <v>205</v>
      </c>
      <c r="C127" s="17"/>
      <c r="D127" s="88" t="s">
        <v>225</v>
      </c>
      <c r="E127" s="14" t="str">
        <f t="shared" si="21"/>
        <v>Отдел государственного лесного реестра и организации использования лесов</v>
      </c>
      <c r="F127" s="14"/>
      <c r="G127" s="14"/>
      <c r="H127" s="15">
        <v>43189</v>
      </c>
      <c r="I127" s="14"/>
      <c r="J127" s="16"/>
      <c r="K127" s="16"/>
      <c r="L127" s="16"/>
      <c r="M127" s="16"/>
      <c r="N127" s="23" t="s">
        <v>55</v>
      </c>
      <c r="O127" s="19"/>
      <c r="P127" s="19"/>
      <c r="Q127" s="71"/>
    </row>
    <row r="128" spans="1:17" ht="63" x14ac:dyDescent="0.25">
      <c r="A128" s="14"/>
      <c r="B128" s="18" t="s">
        <v>206</v>
      </c>
      <c r="C128" s="17"/>
      <c r="D128" s="88" t="s">
        <v>225</v>
      </c>
      <c r="E128" s="14" t="str">
        <f t="shared" si="21"/>
        <v>Отдел государственного лесного реестра и организации использования лесов</v>
      </c>
      <c r="F128" s="14"/>
      <c r="G128" s="14"/>
      <c r="H128" s="15">
        <v>43554</v>
      </c>
      <c r="I128" s="14"/>
      <c r="J128" s="16"/>
      <c r="K128" s="16"/>
      <c r="L128" s="16"/>
      <c r="M128" s="16"/>
      <c r="N128" s="19"/>
      <c r="O128" s="19"/>
      <c r="P128" s="19"/>
      <c r="Q128" s="19"/>
    </row>
    <row r="129" spans="1:17" ht="63" x14ac:dyDescent="0.25">
      <c r="A129" s="14"/>
      <c r="B129" s="18" t="s">
        <v>207</v>
      </c>
      <c r="C129" s="17"/>
      <c r="D129" s="88" t="s">
        <v>225</v>
      </c>
      <c r="E129" s="14" t="str">
        <f t="shared" si="21"/>
        <v>Отдел государственного лесного реестра и организации использования лесов</v>
      </c>
      <c r="F129" s="14"/>
      <c r="G129" s="14"/>
      <c r="H129" s="15">
        <v>43920</v>
      </c>
      <c r="I129" s="14"/>
      <c r="J129" s="16"/>
      <c r="K129" s="16"/>
      <c r="L129" s="16"/>
      <c r="M129" s="16"/>
      <c r="N129" s="19"/>
      <c r="O129" s="19"/>
      <c r="P129" s="19"/>
      <c r="Q129" s="19"/>
    </row>
    <row r="130" spans="1:17" ht="84" customHeight="1" x14ac:dyDescent="0.25">
      <c r="A130" s="9" t="s">
        <v>6</v>
      </c>
      <c r="B130" s="9" t="s">
        <v>102</v>
      </c>
      <c r="C130" s="9"/>
      <c r="D130" s="89" t="s">
        <v>225</v>
      </c>
      <c r="E130" s="10" t="s">
        <v>63</v>
      </c>
      <c r="F130" s="10" t="s">
        <v>90</v>
      </c>
      <c r="G130" s="11">
        <v>43101</v>
      </c>
      <c r="H130" s="11">
        <v>44195</v>
      </c>
      <c r="I130" s="9"/>
      <c r="J130" s="12"/>
      <c r="K130" s="12"/>
      <c r="L130" s="12"/>
      <c r="M130" s="12"/>
      <c r="N130" s="12" t="s">
        <v>55</v>
      </c>
      <c r="O130" s="12" t="s">
        <v>55</v>
      </c>
      <c r="P130" s="12" t="s">
        <v>55</v>
      </c>
      <c r="Q130" s="12" t="s">
        <v>55</v>
      </c>
    </row>
    <row r="131" spans="1:17" ht="63" x14ac:dyDescent="0.25">
      <c r="A131" s="14" t="s">
        <v>5</v>
      </c>
      <c r="B131" s="55" t="s">
        <v>169</v>
      </c>
      <c r="C131" s="20"/>
      <c r="D131" s="88" t="s">
        <v>225</v>
      </c>
      <c r="E131" s="20" t="s">
        <v>63</v>
      </c>
      <c r="F131" s="21" t="s">
        <v>88</v>
      </c>
      <c r="G131" s="15">
        <v>43101</v>
      </c>
      <c r="H131" s="15">
        <v>44195</v>
      </c>
      <c r="I131" s="20"/>
      <c r="J131" s="22"/>
      <c r="K131" s="22"/>
      <c r="L131" s="22"/>
      <c r="M131" s="22"/>
      <c r="N131" s="23" t="s">
        <v>55</v>
      </c>
      <c r="O131" s="23" t="s">
        <v>55</v>
      </c>
      <c r="P131" s="23" t="s">
        <v>55</v>
      </c>
      <c r="Q131" s="23" t="s">
        <v>55</v>
      </c>
    </row>
    <row r="132" spans="1:17" ht="63" x14ac:dyDescent="0.25">
      <c r="A132" s="14" t="s">
        <v>4</v>
      </c>
      <c r="B132" s="57" t="s">
        <v>170</v>
      </c>
      <c r="C132" s="21"/>
      <c r="D132" s="88" t="s">
        <v>225</v>
      </c>
      <c r="E132" s="21" t="str">
        <f t="shared" ref="E132:E138" si="22">E131</f>
        <v>Отдел государственного лесного реестра и организации использования лесов</v>
      </c>
      <c r="F132" s="21" t="s">
        <v>123</v>
      </c>
      <c r="G132" s="15">
        <v>43101</v>
      </c>
      <c r="H132" s="15">
        <v>44195</v>
      </c>
      <c r="I132" s="20"/>
      <c r="J132" s="22"/>
      <c r="K132" s="22"/>
      <c r="L132" s="22"/>
      <c r="M132" s="22"/>
      <c r="N132" s="23" t="s">
        <v>55</v>
      </c>
      <c r="O132" s="23" t="s">
        <v>55</v>
      </c>
      <c r="P132" s="23" t="s">
        <v>55</v>
      </c>
      <c r="Q132" s="23" t="s">
        <v>55</v>
      </c>
    </row>
    <row r="133" spans="1:17" ht="63" x14ac:dyDescent="0.25">
      <c r="A133" s="14"/>
      <c r="B133" s="18" t="s">
        <v>215</v>
      </c>
      <c r="C133" s="17"/>
      <c r="D133" s="88" t="s">
        <v>225</v>
      </c>
      <c r="E133" s="20" t="str">
        <f t="shared" si="22"/>
        <v>Отдел государственного лесного реестра и организации использования лесов</v>
      </c>
      <c r="G133" s="20"/>
      <c r="H133" s="36">
        <v>43373</v>
      </c>
      <c r="I133" s="20"/>
      <c r="J133" s="22"/>
      <c r="K133" s="22"/>
      <c r="L133" s="22"/>
      <c r="M133" s="22"/>
      <c r="N133" s="19"/>
      <c r="O133" s="19"/>
      <c r="P133" s="23" t="s">
        <v>55</v>
      </c>
      <c r="Q133" s="71"/>
    </row>
    <row r="134" spans="1:17" ht="63" x14ac:dyDescent="0.25">
      <c r="A134" s="14"/>
      <c r="B134" s="18" t="s">
        <v>216</v>
      </c>
      <c r="C134" s="17"/>
      <c r="D134" s="88" t="s">
        <v>225</v>
      </c>
      <c r="E134" s="20" t="str">
        <f t="shared" si="22"/>
        <v>Отдел государственного лесного реестра и организации использования лесов</v>
      </c>
      <c r="F134" s="20"/>
      <c r="G134" s="20"/>
      <c r="H134" s="32">
        <v>43738</v>
      </c>
      <c r="I134" s="20"/>
      <c r="J134" s="22"/>
      <c r="K134" s="22"/>
      <c r="L134" s="22"/>
      <c r="M134" s="22"/>
      <c r="N134" s="19"/>
      <c r="O134" s="19"/>
      <c r="P134" s="19"/>
      <c r="Q134" s="19"/>
    </row>
    <row r="135" spans="1:17" ht="63" x14ac:dyDescent="0.25">
      <c r="A135" s="14"/>
      <c r="B135" s="18" t="s">
        <v>217</v>
      </c>
      <c r="C135" s="17"/>
      <c r="D135" s="88" t="s">
        <v>225</v>
      </c>
      <c r="E135" s="20" t="str">
        <f t="shared" si="22"/>
        <v>Отдел государственного лесного реестра и организации использования лесов</v>
      </c>
      <c r="F135" s="20"/>
      <c r="G135" s="20"/>
      <c r="H135" s="32">
        <v>44104</v>
      </c>
      <c r="I135" s="20"/>
      <c r="J135" s="22"/>
      <c r="K135" s="22"/>
      <c r="L135" s="22"/>
      <c r="M135" s="22"/>
      <c r="N135" s="19"/>
      <c r="O135" s="19"/>
      <c r="P135" s="19"/>
      <c r="Q135" s="19"/>
    </row>
    <row r="136" spans="1:17" ht="63" x14ac:dyDescent="0.25">
      <c r="A136" s="14"/>
      <c r="B136" s="18" t="s">
        <v>208</v>
      </c>
      <c r="C136" s="17"/>
      <c r="D136" s="88" t="s">
        <v>225</v>
      </c>
      <c r="E136" s="20" t="str">
        <f t="shared" si="22"/>
        <v>Отдел государственного лесного реестра и организации использования лесов</v>
      </c>
      <c r="F136" s="20"/>
      <c r="G136" s="20"/>
      <c r="H136" s="32">
        <v>43459</v>
      </c>
      <c r="I136" s="20"/>
      <c r="J136" s="22"/>
      <c r="K136" s="22"/>
      <c r="L136" s="22"/>
      <c r="M136" s="22"/>
      <c r="N136" s="19"/>
      <c r="O136" s="19"/>
      <c r="P136" s="19"/>
      <c r="Q136" s="23" t="s">
        <v>55</v>
      </c>
    </row>
    <row r="137" spans="1:17" ht="63" x14ac:dyDescent="0.25">
      <c r="A137" s="14"/>
      <c r="B137" s="18" t="s">
        <v>209</v>
      </c>
      <c r="C137" s="17"/>
      <c r="D137" s="88" t="s">
        <v>225</v>
      </c>
      <c r="E137" s="20" t="str">
        <f t="shared" si="22"/>
        <v>Отдел государственного лесного реестра и организации использования лесов</v>
      </c>
      <c r="F137" s="20"/>
      <c r="G137" s="20"/>
      <c r="H137" s="32">
        <v>43824</v>
      </c>
      <c r="I137" s="20"/>
      <c r="J137" s="22"/>
      <c r="K137" s="22"/>
      <c r="L137" s="22"/>
      <c r="M137" s="22"/>
      <c r="N137" s="19"/>
      <c r="O137" s="19"/>
      <c r="P137" s="19"/>
      <c r="Q137" s="19"/>
    </row>
    <row r="138" spans="1:17" ht="63" x14ac:dyDescent="0.25">
      <c r="A138" s="14"/>
      <c r="B138" s="18" t="s">
        <v>210</v>
      </c>
      <c r="C138" s="17"/>
      <c r="D138" s="88" t="s">
        <v>225</v>
      </c>
      <c r="E138" s="20" t="str">
        <f t="shared" si="22"/>
        <v>Отдел государственного лесного реестра и организации использования лесов</v>
      </c>
      <c r="F138" s="20"/>
      <c r="G138" s="20"/>
      <c r="H138" s="32">
        <v>44190</v>
      </c>
      <c r="I138" s="20"/>
      <c r="J138" s="22"/>
      <c r="K138" s="22"/>
      <c r="L138" s="22"/>
      <c r="M138" s="22"/>
      <c r="N138" s="19"/>
      <c r="O138" s="19"/>
      <c r="P138" s="19"/>
      <c r="Q138" s="19"/>
    </row>
    <row r="139" spans="1:17" ht="15.75" x14ac:dyDescent="0.25">
      <c r="A139" s="39"/>
      <c r="B139" s="40" t="s">
        <v>3</v>
      </c>
      <c r="C139" s="41"/>
      <c r="D139" s="41"/>
      <c r="E139" s="41"/>
      <c r="F139" s="41"/>
      <c r="G139" s="41"/>
      <c r="H139" s="41" t="s">
        <v>106</v>
      </c>
      <c r="I139" s="41"/>
      <c r="J139" s="90">
        <f>J140+J141+J142</f>
        <v>754120.1</v>
      </c>
      <c r="K139" s="90">
        <f t="shared" ref="K139:M139" si="23">K140+K141+K142</f>
        <v>0</v>
      </c>
      <c r="L139" s="90">
        <f t="shared" si="23"/>
        <v>750436</v>
      </c>
      <c r="M139" s="90">
        <f t="shared" si="23"/>
        <v>754236.4</v>
      </c>
      <c r="N139" s="42"/>
      <c r="O139" s="42"/>
      <c r="P139" s="42"/>
      <c r="Q139" s="42"/>
    </row>
    <row r="140" spans="1:17" ht="31.5" x14ac:dyDescent="0.25">
      <c r="A140" s="43"/>
      <c r="B140" s="44" t="s">
        <v>2</v>
      </c>
      <c r="C140" s="45"/>
      <c r="D140" s="45"/>
      <c r="E140" s="45"/>
      <c r="F140" s="45"/>
      <c r="G140" s="45"/>
      <c r="H140" s="45"/>
      <c r="I140" s="45"/>
      <c r="J140" s="91">
        <f>J33+J54+J78+J99+J120+J16</f>
        <v>208386.2</v>
      </c>
      <c r="K140" s="91">
        <f>K33+K54+K78+K101+K120</f>
        <v>0</v>
      </c>
      <c r="L140" s="91">
        <f t="shared" ref="L140:M140" si="24">L33+L54+L78+L99+L120+L16</f>
        <v>193098.9</v>
      </c>
      <c r="M140" s="91">
        <f t="shared" si="24"/>
        <v>197560</v>
      </c>
      <c r="N140" s="46"/>
      <c r="O140" s="46"/>
      <c r="P140" s="46"/>
      <c r="Q140" s="46"/>
    </row>
    <row r="141" spans="1:17" ht="15.75" x14ac:dyDescent="0.25">
      <c r="A141" s="47"/>
      <c r="B141" s="48" t="s">
        <v>1</v>
      </c>
      <c r="C141" s="49"/>
      <c r="D141" s="49"/>
      <c r="E141" s="49"/>
      <c r="F141" s="49"/>
      <c r="G141" s="49"/>
      <c r="H141" s="49"/>
      <c r="I141" s="49"/>
      <c r="J141" s="92">
        <f>J34+J55+J66+J79+J100+J121+J17</f>
        <v>545733.9</v>
      </c>
      <c r="K141" s="92">
        <f>SUM(K36,K57,K58,K67,K68,K69,K75,K82,K83,K102,)</f>
        <v>0</v>
      </c>
      <c r="L141" s="92">
        <f t="shared" ref="L141:M141" si="25">L34+L55+L66+L79+L100+L121+L17</f>
        <v>557337.1</v>
      </c>
      <c r="M141" s="92">
        <f t="shared" si="25"/>
        <v>556676.4</v>
      </c>
      <c r="N141" s="50">
        <f>SUM(N36,N57,N58,N67,N68,N69,N75,N82,N83,N102,)</f>
        <v>0</v>
      </c>
      <c r="O141" s="50">
        <f>SUM(O36,O57,O58,O67,O68,O69,O75,O82,O83,O102,)</f>
        <v>0</v>
      </c>
      <c r="P141" s="50">
        <f>SUM(P36,P57,P58,P67,P68,P69,P75,P82,P83,P102,)</f>
        <v>0</v>
      </c>
      <c r="Q141" s="50">
        <f>SUM(Q36,Q57,Q58,Q67,Q68,Q69,Q75,Q82,Q83,Q102,)</f>
        <v>0</v>
      </c>
    </row>
    <row r="142" spans="1:17" ht="15.75" x14ac:dyDescent="0.25">
      <c r="A142" s="51"/>
      <c r="B142" s="52" t="s">
        <v>0</v>
      </c>
      <c r="C142" s="53"/>
      <c r="D142" s="53"/>
      <c r="E142" s="53"/>
      <c r="F142" s="53"/>
      <c r="G142" s="53"/>
      <c r="H142" s="53"/>
      <c r="I142" s="53"/>
      <c r="J142" s="54"/>
      <c r="K142" s="54"/>
      <c r="L142" s="54"/>
      <c r="M142" s="54"/>
      <c r="N142" s="54"/>
      <c r="O142" s="54"/>
      <c r="P142" s="54"/>
      <c r="Q142" s="54"/>
    </row>
    <row r="143" spans="1:17" x14ac:dyDescent="0.25">
      <c r="J143" s="3"/>
      <c r="K143" s="3"/>
    </row>
  </sheetData>
  <mergeCells count="162">
    <mergeCell ref="G13:G15"/>
    <mergeCell ref="H13:H15"/>
    <mergeCell ref="N13:N15"/>
    <mergeCell ref="O13:O15"/>
    <mergeCell ref="P13:P15"/>
    <mergeCell ref="Q13:Q15"/>
    <mergeCell ref="A97:Q97"/>
    <mergeCell ref="D83:D84"/>
    <mergeCell ref="A77:A79"/>
    <mergeCell ref="B77:B79"/>
    <mergeCell ref="C77:C79"/>
    <mergeCell ref="D77:D79"/>
    <mergeCell ref="G64:G66"/>
    <mergeCell ref="H64:H66"/>
    <mergeCell ref="F64:F66"/>
    <mergeCell ref="B64:B66"/>
    <mergeCell ref="A64:A66"/>
    <mergeCell ref="C64:C66"/>
    <mergeCell ref="D64:D66"/>
    <mergeCell ref="E64:E66"/>
    <mergeCell ref="E77:E79"/>
    <mergeCell ref="F77:F79"/>
    <mergeCell ref="C56:C57"/>
    <mergeCell ref="E56:E57"/>
    <mergeCell ref="F56:F57"/>
    <mergeCell ref="G53:G55"/>
    <mergeCell ref="A56:A57"/>
    <mergeCell ref="B56:B57"/>
    <mergeCell ref="H32:H34"/>
    <mergeCell ref="J2:Q2"/>
    <mergeCell ref="N119:N121"/>
    <mergeCell ref="O119:O121"/>
    <mergeCell ref="P119:P121"/>
    <mergeCell ref="Q119:Q121"/>
    <mergeCell ref="N77:N79"/>
    <mergeCell ref="O77:O79"/>
    <mergeCell ref="P77:P79"/>
    <mergeCell ref="N98:N100"/>
    <mergeCell ref="O98:O100"/>
    <mergeCell ref="P98:P100"/>
    <mergeCell ref="Q98:Q100"/>
    <mergeCell ref="O83:O84"/>
    <mergeCell ref="P83:P84"/>
    <mergeCell ref="N83:N84"/>
    <mergeCell ref="Q83:Q84"/>
    <mergeCell ref="N64:N66"/>
    <mergeCell ref="O64:O66"/>
    <mergeCell ref="N53:N55"/>
    <mergeCell ref="O53:O55"/>
    <mergeCell ref="N35:N36"/>
    <mergeCell ref="O35:O36"/>
    <mergeCell ref="P35:P36"/>
    <mergeCell ref="N7:Q7"/>
    <mergeCell ref="E101:E102"/>
    <mergeCell ref="Q35:Q36"/>
    <mergeCell ref="F119:F121"/>
    <mergeCell ref="G119:G121"/>
    <mergeCell ref="H119:H121"/>
    <mergeCell ref="G35:G36"/>
    <mergeCell ref="H35:H36"/>
    <mergeCell ref="G56:G57"/>
    <mergeCell ref="H56:H57"/>
    <mergeCell ref="F101:F102"/>
    <mergeCell ref="F35:F36"/>
    <mergeCell ref="Q56:Q57"/>
    <mergeCell ref="P64:P66"/>
    <mergeCell ref="Q64:Q66"/>
    <mergeCell ref="Q77:Q79"/>
    <mergeCell ref="E98:E100"/>
    <mergeCell ref="F98:F100"/>
    <mergeCell ref="G98:G100"/>
    <mergeCell ref="H98:H100"/>
    <mergeCell ref="P53:P55"/>
    <mergeCell ref="Q53:Q55"/>
    <mergeCell ref="N56:N57"/>
    <mergeCell ref="O56:O57"/>
    <mergeCell ref="P56:P57"/>
    <mergeCell ref="A119:A121"/>
    <mergeCell ref="B119:B121"/>
    <mergeCell ref="C119:C121"/>
    <mergeCell ref="D119:D121"/>
    <mergeCell ref="E119:E121"/>
    <mergeCell ref="G77:G79"/>
    <mergeCell ref="H77:H79"/>
    <mergeCell ref="D101:D102"/>
    <mergeCell ref="G101:G102"/>
    <mergeCell ref="H101:H102"/>
    <mergeCell ref="A101:A102"/>
    <mergeCell ref="B101:B102"/>
    <mergeCell ref="C101:C102"/>
    <mergeCell ref="E83:E84"/>
    <mergeCell ref="F83:F84"/>
    <mergeCell ref="G83:G84"/>
    <mergeCell ref="H83:H84"/>
    <mergeCell ref="A83:A84"/>
    <mergeCell ref="B83:B84"/>
    <mergeCell ref="C83:C84"/>
    <mergeCell ref="A98:A100"/>
    <mergeCell ref="B98:B100"/>
    <mergeCell ref="C98:C100"/>
    <mergeCell ref="D98:D100"/>
    <mergeCell ref="D56:D57"/>
    <mergeCell ref="A53:A55"/>
    <mergeCell ref="E53:E55"/>
    <mergeCell ref="A16:A17"/>
    <mergeCell ref="B16:B17"/>
    <mergeCell ref="C16:C17"/>
    <mergeCell ref="D16:D17"/>
    <mergeCell ref="E16:E17"/>
    <mergeCell ref="F16:F17"/>
    <mergeCell ref="B32:B34"/>
    <mergeCell ref="C32:C34"/>
    <mergeCell ref="D32:D34"/>
    <mergeCell ref="E32:E34"/>
    <mergeCell ref="H53:H55"/>
    <mergeCell ref="D53:D55"/>
    <mergeCell ref="C53:C55"/>
    <mergeCell ref="B53:B55"/>
    <mergeCell ref="F53:F55"/>
    <mergeCell ref="C7:C10"/>
    <mergeCell ref="A35:A36"/>
    <mergeCell ref="B35:B36"/>
    <mergeCell ref="D35:D36"/>
    <mergeCell ref="E35:E36"/>
    <mergeCell ref="C35:C36"/>
    <mergeCell ref="A32:A34"/>
    <mergeCell ref="F32:F34"/>
    <mergeCell ref="G32:G34"/>
    <mergeCell ref="G16:G17"/>
    <mergeCell ref="E7:E10"/>
    <mergeCell ref="D7:D10"/>
    <mergeCell ref="A7:A10"/>
    <mergeCell ref="B7:B10"/>
    <mergeCell ref="F7:F10"/>
    <mergeCell ref="H16:H17"/>
    <mergeCell ref="D13:D15"/>
    <mergeCell ref="E13:E15"/>
    <mergeCell ref="F13:F15"/>
    <mergeCell ref="N32:N34"/>
    <mergeCell ref="O32:O34"/>
    <mergeCell ref="P32:P34"/>
    <mergeCell ref="Q32:Q34"/>
    <mergeCell ref="A12:Q12"/>
    <mergeCell ref="A13:A15"/>
    <mergeCell ref="B13:B15"/>
    <mergeCell ref="C13:C15"/>
    <mergeCell ref="A3:Q3"/>
    <mergeCell ref="A4:Q4"/>
    <mergeCell ref="A5:Q5"/>
    <mergeCell ref="N8:Q8"/>
    <mergeCell ref="I7:M8"/>
    <mergeCell ref="N9:N10"/>
    <mergeCell ref="K9:K10"/>
    <mergeCell ref="G7:G10"/>
    <mergeCell ref="H7:H10"/>
    <mergeCell ref="O9:O10"/>
    <mergeCell ref="P9:P10"/>
    <mergeCell ref="Q9:Q10"/>
    <mergeCell ref="L9:L10"/>
    <mergeCell ref="M9:M10"/>
    <mergeCell ref="I9:I10"/>
    <mergeCell ref="J9:J10"/>
  </mergeCells>
  <pageMargins left="0.31496062992125984" right="0.35433070866141736" top="0.74803149606299213" bottom="0.35433070866141736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Обухова Татьяна Васильевна</dc:creator>
  <cp:lastModifiedBy>Кузяева Наталья Александровна</cp:lastModifiedBy>
  <cp:lastPrinted>2018-05-04T07:48:32Z</cp:lastPrinted>
  <dcterms:created xsi:type="dcterms:W3CDTF">2014-02-10T15:20:37Z</dcterms:created>
  <dcterms:modified xsi:type="dcterms:W3CDTF">2018-11-30T06:36:17Z</dcterms:modified>
</cp:coreProperties>
</file>